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ИП 2025_2027\формы приказ Минэнерго\"/>
    </mc:Choice>
  </mc:AlternateContent>
  <xr:revisionPtr revIDLastSave="0" documentId="13_ncr:1_{63D9AB3A-9CF7-4FBE-A85E-CC2F6EBC30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" sheetId="1" r:id="rId1"/>
  </sheets>
  <definedNames>
    <definedName name="_xlnm._FilterDatabase" localSheetId="0" hidden="1">'2'!$E$1:$E$65</definedName>
    <definedName name="_xlnm.Print_Titles" localSheetId="0">'2'!$14:$17</definedName>
    <definedName name="_xlnm.Print_Area" localSheetId="0">'2'!$A$1:$AJ$60</definedName>
  </definedNames>
  <calcPr calcId="181029"/>
</workbook>
</file>

<file path=xl/calcChain.xml><?xml version="1.0" encoding="utf-8"?>
<calcChain xmlns="http://schemas.openxmlformats.org/spreadsheetml/2006/main">
  <c r="AD33" i="1" l="1"/>
  <c r="AD35" i="1"/>
  <c r="AD36" i="1"/>
  <c r="AD53" i="1" l="1"/>
  <c r="AD51" i="1" s="1"/>
  <c r="AF46" i="1"/>
  <c r="AD46" i="1"/>
  <c r="AB46" i="1"/>
  <c r="AB44" i="1"/>
  <c r="AF38" i="1"/>
  <c r="AB37" i="1"/>
  <c r="AB34" i="1"/>
  <c r="AF32" i="1"/>
  <c r="AB31" i="1"/>
  <c r="AB29" i="1"/>
  <c r="N53" i="1"/>
  <c r="N51" i="1" s="1"/>
  <c r="K46" i="1"/>
  <c r="L46" i="1"/>
  <c r="M46" i="1"/>
  <c r="N46" i="1"/>
  <c r="J46" i="1"/>
  <c r="L44" i="1"/>
  <c r="L38" i="1"/>
  <c r="L37" i="1"/>
  <c r="L36" i="1"/>
  <c r="L35" i="1"/>
  <c r="L34" i="1"/>
  <c r="L33" i="1"/>
  <c r="L32" i="1"/>
  <c r="L31" i="1"/>
  <c r="L30" i="1"/>
  <c r="L29" i="1"/>
  <c r="AB53" i="1"/>
  <c r="AB51" i="1" s="1"/>
  <c r="Y54" i="1"/>
  <c r="J54" i="1"/>
  <c r="W54" i="1" s="1"/>
  <c r="AH54" i="1"/>
  <c r="AF53" i="1"/>
  <c r="AF51" i="1"/>
  <c r="AF56" i="1" l="1"/>
  <c r="AF23" i="1" s="1"/>
  <c r="AF42" i="1"/>
  <c r="AF21" i="1" s="1"/>
  <c r="AF43" i="1"/>
  <c r="AF28" i="1"/>
  <c r="AF26" i="1" s="1"/>
  <c r="AF25" i="1" s="1"/>
  <c r="AF19" i="1" s="1"/>
  <c r="AF22" i="1"/>
  <c r="AF20" i="1"/>
  <c r="AD56" i="1"/>
  <c r="AD23" i="1" s="1"/>
  <c r="AD43" i="1"/>
  <c r="AD28" i="1"/>
  <c r="AD26" i="1" s="1"/>
  <c r="AD25" i="1" s="1"/>
  <c r="AD19" i="1" s="1"/>
  <c r="AD22" i="1"/>
  <c r="AD20" i="1"/>
  <c r="AB56" i="1"/>
  <c r="AB23" i="1" s="1"/>
  <c r="AB43" i="1"/>
  <c r="AB28" i="1"/>
  <c r="AB26" i="1" s="1"/>
  <c r="AB25" i="1" s="1"/>
  <c r="AB19" i="1" s="1"/>
  <c r="AB22" i="1"/>
  <c r="AB20" i="1"/>
  <c r="N56" i="1"/>
  <c r="N23" i="1" s="1"/>
  <c r="M56" i="1"/>
  <c r="L56" i="1"/>
  <c r="K56" i="1"/>
  <c r="K23" i="1" s="1"/>
  <c r="J55" i="1"/>
  <c r="J53" i="1"/>
  <c r="W53" i="1" s="1"/>
  <c r="J52" i="1"/>
  <c r="J51" i="1"/>
  <c r="J50" i="1"/>
  <c r="J49" i="1"/>
  <c r="J48" i="1"/>
  <c r="J47" i="1"/>
  <c r="K42" i="1"/>
  <c r="K21" i="1" s="1"/>
  <c r="J45" i="1"/>
  <c r="J44" i="1"/>
  <c r="W44" i="1" s="1"/>
  <c r="J41" i="1"/>
  <c r="J40" i="1"/>
  <c r="J39" i="1"/>
  <c r="J38" i="1"/>
  <c r="J37" i="1"/>
  <c r="J36" i="1"/>
  <c r="J35" i="1"/>
  <c r="W35" i="1" s="1"/>
  <c r="J34" i="1"/>
  <c r="J33" i="1"/>
  <c r="J32" i="1"/>
  <c r="J31" i="1"/>
  <c r="J30" i="1"/>
  <c r="J29" i="1"/>
  <c r="N28" i="1"/>
  <c r="M28" i="1"/>
  <c r="M26" i="1" s="1"/>
  <c r="M25" i="1" s="1"/>
  <c r="M19" i="1" s="1"/>
  <c r="K28" i="1"/>
  <c r="K26" i="1" s="1"/>
  <c r="J27" i="1"/>
  <c r="N26" i="1"/>
  <c r="N25" i="1" s="1"/>
  <c r="N19" i="1" s="1"/>
  <c r="M23" i="1"/>
  <c r="L23" i="1"/>
  <c r="N22" i="1"/>
  <c r="M22" i="1"/>
  <c r="L22" i="1"/>
  <c r="K22" i="1"/>
  <c r="N20" i="1"/>
  <c r="M20" i="1"/>
  <c r="L20" i="1"/>
  <c r="K20" i="1"/>
  <c r="Y32" i="1"/>
  <c r="Y43" i="1"/>
  <c r="AH44" i="1"/>
  <c r="AH43" i="1" s="1"/>
  <c r="AH41" i="1"/>
  <c r="AD42" i="1" l="1"/>
  <c r="AD21" i="1" s="1"/>
  <c r="AD18" i="1" s="1"/>
  <c r="AD63" i="1" s="1"/>
  <c r="AB42" i="1"/>
  <c r="AB21" i="1" s="1"/>
  <c r="AB18" i="1" s="1"/>
  <c r="L43" i="1"/>
  <c r="J57" i="1"/>
  <c r="J20" i="1"/>
  <c r="J22" i="1"/>
  <c r="AF18" i="1"/>
  <c r="AF24" i="1" s="1"/>
  <c r="J23" i="1"/>
  <c r="L28" i="1"/>
  <c r="J28" i="1" s="1"/>
  <c r="W28" i="1" s="1"/>
  <c r="AK44" i="1"/>
  <c r="M42" i="1"/>
  <c r="M21" i="1" s="1"/>
  <c r="M18" i="1" s="1"/>
  <c r="M24" i="1" s="1"/>
  <c r="K25" i="1"/>
  <c r="N42" i="1"/>
  <c r="N21" i="1" s="1"/>
  <c r="N18" i="1" s="1"/>
  <c r="N24" i="1" s="1"/>
  <c r="J56" i="1"/>
  <c r="AL44" i="1"/>
  <c r="Y44" i="1"/>
  <c r="L26" i="1" l="1"/>
  <c r="L25" i="1" s="1"/>
  <c r="L19" i="1" s="1"/>
  <c r="AF63" i="1"/>
  <c r="AB24" i="1"/>
  <c r="AB63" i="1"/>
  <c r="J43" i="1"/>
  <c r="W43" i="1" s="1"/>
  <c r="L42" i="1"/>
  <c r="L21" i="1" s="1"/>
  <c r="J21" i="1" s="1"/>
  <c r="AD24" i="1"/>
  <c r="K19" i="1"/>
  <c r="L18" i="1" l="1"/>
  <c r="L24" i="1" s="1"/>
  <c r="J26" i="1"/>
  <c r="J25" i="1"/>
  <c r="J42" i="1"/>
  <c r="W42" i="1" s="1"/>
  <c r="K18" i="1"/>
  <c r="J19" i="1"/>
  <c r="Y30" i="1"/>
  <c r="Y38" i="1"/>
  <c r="Y36" i="1"/>
  <c r="Y35" i="1"/>
  <c r="Y34" i="1"/>
  <c r="Y33" i="1"/>
  <c r="Y29" i="1"/>
  <c r="Y31" i="1"/>
  <c r="Y37" i="1"/>
  <c r="Y39" i="1"/>
  <c r="Y40" i="1"/>
  <c r="Y41" i="1"/>
  <c r="Y45" i="1"/>
  <c r="Y49" i="1"/>
  <c r="Y50" i="1"/>
  <c r="Y51" i="1"/>
  <c r="Y52" i="1"/>
  <c r="Y53" i="1"/>
  <c r="Y55" i="1"/>
  <c r="Y27" i="1"/>
  <c r="J18" i="1" l="1"/>
  <c r="K24" i="1"/>
  <c r="J24" i="1" s="1"/>
  <c r="Y20" i="1"/>
  <c r="Y48" i="1"/>
  <c r="Y22" i="1"/>
  <c r="Y28" i="1" l="1"/>
  <c r="Y25" i="1"/>
  <c r="Y26" i="1"/>
  <c r="Y19" i="1" l="1"/>
  <c r="J64" i="1" l="1"/>
  <c r="AH48" i="1" l="1"/>
  <c r="AL48" i="1" s="1"/>
  <c r="AH38" i="1"/>
  <c r="AL38" i="1" s="1"/>
  <c r="AH37" i="1"/>
  <c r="AL37" i="1" s="1"/>
  <c r="AH36" i="1"/>
  <c r="AL36" i="1" s="1"/>
  <c r="AH34" i="1"/>
  <c r="AL34" i="1" s="1"/>
  <c r="AH33" i="1"/>
  <c r="AL33" i="1" s="1"/>
  <c r="AH32" i="1"/>
  <c r="AL32" i="1" s="1"/>
  <c r="AH30" i="1"/>
  <c r="AL30" i="1" s="1"/>
  <c r="AH27" i="1"/>
  <c r="AL27" i="1" s="1"/>
  <c r="AH31" i="1"/>
  <c r="AL31" i="1" s="1"/>
  <c r="AH39" i="1"/>
  <c r="AL39" i="1" s="1"/>
  <c r="AH40" i="1"/>
  <c r="AL40" i="1" s="1"/>
  <c r="AL41" i="1"/>
  <c r="AL43" i="1"/>
  <c r="AH45" i="1"/>
  <c r="AL45" i="1" s="1"/>
  <c r="AH52" i="1"/>
  <c r="AL52" i="1" s="1"/>
  <c r="AH53" i="1"/>
  <c r="AL53" i="1" s="1"/>
  <c r="AH55" i="1"/>
  <c r="AL55" i="1" s="1"/>
  <c r="AH20" i="1"/>
  <c r="AL20" i="1" s="1"/>
  <c r="AK55" i="1" l="1"/>
  <c r="AK43" i="1"/>
  <c r="AK53" i="1"/>
  <c r="AK41" i="1"/>
  <c r="AH22" i="1"/>
  <c r="AL22" i="1" s="1"/>
  <c r="AK37" i="1"/>
  <c r="AK52" i="1"/>
  <c r="W20" i="1"/>
  <c r="AK45" i="1"/>
  <c r="AH51" i="1"/>
  <c r="AL51" i="1" s="1"/>
  <c r="AH57" i="1"/>
  <c r="AL57" i="1" s="1"/>
  <c r="AH50" i="1"/>
  <c r="AH49" i="1"/>
  <c r="AK48" i="1"/>
  <c r="AH47" i="1"/>
  <c r="AK40" i="1"/>
  <c r="AK39" i="1"/>
  <c r="AK38" i="1"/>
  <c r="AK36" i="1"/>
  <c r="AH35" i="1"/>
  <c r="AL35" i="1" s="1"/>
  <c r="AK34" i="1"/>
  <c r="AK33" i="1"/>
  <c r="AK32" i="1"/>
  <c r="AK31" i="1"/>
  <c r="AK30" i="1"/>
  <c r="AH29" i="1"/>
  <c r="W51" i="1"/>
  <c r="W57" i="1"/>
  <c r="W56" i="1"/>
  <c r="W23" i="1"/>
  <c r="W22" i="1"/>
  <c r="W27" i="1"/>
  <c r="W29" i="1"/>
  <c r="W30" i="1"/>
  <c r="W31" i="1"/>
  <c r="W32" i="1"/>
  <c r="W33" i="1"/>
  <c r="W34" i="1"/>
  <c r="W36" i="1"/>
  <c r="W37" i="1"/>
  <c r="W38" i="1"/>
  <c r="W39" i="1"/>
  <c r="W40" i="1"/>
  <c r="W41" i="1"/>
  <c r="W45" i="1"/>
  <c r="W47" i="1"/>
  <c r="W48" i="1"/>
  <c r="W49" i="1"/>
  <c r="W50" i="1"/>
  <c r="W52" i="1"/>
  <c r="W55" i="1"/>
  <c r="AK49" i="1" l="1"/>
  <c r="AL49" i="1"/>
  <c r="AK50" i="1"/>
  <c r="AL50" i="1"/>
  <c r="AK29" i="1"/>
  <c r="AL29" i="1"/>
  <c r="AK47" i="1"/>
  <c r="AL47" i="1"/>
  <c r="W46" i="1"/>
  <c r="W21" i="1"/>
  <c r="AK57" i="1"/>
  <c r="AK51" i="1"/>
  <c r="AH23" i="1"/>
  <c r="AL23" i="1" s="1"/>
  <c r="AH56" i="1"/>
  <c r="AH46" i="1"/>
  <c r="AL46" i="1" s="1"/>
  <c r="AH21" i="1"/>
  <c r="AL21" i="1" s="1"/>
  <c r="AK35" i="1"/>
  <c r="W26" i="1"/>
  <c r="W25" i="1"/>
  <c r="AH28" i="1"/>
  <c r="AL28" i="1" s="1"/>
  <c r="W19" i="1"/>
  <c r="AK56" i="1" l="1"/>
  <c r="AL56" i="1"/>
  <c r="AH26" i="1"/>
  <c r="AL26" i="1" s="1"/>
  <c r="AK46" i="1"/>
  <c r="AH42" i="1"/>
  <c r="W24" i="1"/>
  <c r="AH25" i="1"/>
  <c r="AL25" i="1" s="1"/>
  <c r="AK42" i="1" l="1"/>
  <c r="AL42" i="1"/>
  <c r="AH19" i="1"/>
  <c r="AL19" i="1" s="1"/>
  <c r="W18" i="1" l="1"/>
  <c r="AH24" i="1"/>
  <c r="AL24" i="1" s="1"/>
  <c r="AH18" i="1"/>
  <c r="AH63" i="1" l="1"/>
  <c r="AL18" i="1"/>
  <c r="Y57" i="1" l="1"/>
  <c r="Y56" i="1" l="1"/>
  <c r="Y23" i="1" l="1"/>
  <c r="Y21" i="1" l="1"/>
  <c r="Y42" i="1"/>
  <c r="Y47" i="1"/>
  <c r="Y46" i="1" l="1"/>
  <c r="Y24" i="1"/>
  <c r="Y18" i="1"/>
</calcChain>
</file>

<file path=xl/sharedStrings.xml><?xml version="1.0" encoding="utf-8"?>
<sst xmlns="http://schemas.openxmlformats.org/spreadsheetml/2006/main" count="1025" uniqueCount="137">
  <si>
    <t>Форма 2. Перечни инвестиционных проектов и план освоения капитальных вложений по ним</t>
  </si>
  <si>
    <t xml:space="preserve">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</si>
  <si>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</si>
  <si>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</si>
  <si>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</si>
  <si>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</si>
  <si>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</si>
  <si>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</si>
  <si>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</si>
  <si>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</si>
  <si>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</si>
  <si>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</si>
  <si>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</si>
  <si>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</si>
  <si>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</si>
  <si>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</si>
  <si>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</si>
  <si>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</si>
  <si>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</si>
  <si>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</si>
  <si>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</si>
  <si>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</si>
  <si>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</si>
  <si>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</si>
  <si>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</si>
  <si>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</si>
  <si>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</si>
  <si>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 xml:space="preserve">Факт 
(Предложение по корректировке утвержденного плана) 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</si>
  <si>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</si>
  <si>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</si>
  <si>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</si>
  <si>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</si>
  <si>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</si>
  <si>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</si>
  <si>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</si>
  <si>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</si>
  <si>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</si>
  <si>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</si>
  <si>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</si>
  <si>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</si>
  <si>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</si>
  <si>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</si>
  <si>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</si>
  <si>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</si>
  <si>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</si>
  <si>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</si>
  <si>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</si>
  <si>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</si>
  <si>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</si>
  <si>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</si>
  <si>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</si>
  <si>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</si>
  <si>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</si>
  <si>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</si>
  <si>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</si>
  <si>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</si>
  <si>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</si>
  <si>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</si>
  <si>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</si>
  <si>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</si>
  <si>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</si>
  <si>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</si>
  <si>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</si>
  <si>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</si>
  <si>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</si>
  <si>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</si>
  <si>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</si>
  <si>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</si>
  <si>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</si>
  <si>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</si>
  <si>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</si>
  <si>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</si>
  <si>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</si>
  <si>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</si>
  <si>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</si>
  <si>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>Г</t>
  </si>
  <si>
    <t>Костромская область:</t>
  </si>
  <si>
    <t>1.1.1.2.1</t>
  </si>
  <si>
    <t>1.1.1.2.2</t>
  </si>
  <si>
    <t>1.1.1.2.3</t>
  </si>
  <si>
    <t>1.1.1.2.4</t>
  </si>
  <si>
    <t>1.1.1.2.5</t>
  </si>
  <si>
    <t>1.1.1.2.6</t>
  </si>
  <si>
    <t>1.1.1.2.7</t>
  </si>
  <si>
    <t>1.1.1.2.8</t>
  </si>
  <si>
    <t>1.1.1.2.9</t>
  </si>
  <si>
    <t>1.1.1.2.10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</si>
  <si>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</si>
  <si>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</si>
  <si>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1.3.3.2</t>
  </si>
  <si>
    <t>1.3.3.3</t>
  </si>
  <si>
    <t>1.3.3.4</t>
  </si>
  <si>
    <t>1.5.1</t>
  </si>
  <si>
    <t>Создание интеллектуальной системы учета электрической энергии (мощности) в многоквартирных домах</t>
  </si>
  <si>
    <t>нд</t>
  </si>
  <si>
    <t>План на 01.01. 2021года (N-1)</t>
  </si>
  <si>
    <t>Освоение капитальных вложений года (N-1) 2021 в прогнозных ценах соответствующих лет, млн рублей (без НДС)</t>
  </si>
  <si>
    <t xml:space="preserve">Покупка автомобилей LADA Niva </t>
  </si>
  <si>
    <t>Покупка персональных компьютеров (ПК  c Windows 10 pro64, монитор, клавиатура+мышь)</t>
  </si>
  <si>
    <t>Покупка серверного оборудования</t>
  </si>
  <si>
    <t>Год раскрытия информации: 2024 год</t>
  </si>
  <si>
    <t>O_KSK_1.1</t>
  </si>
  <si>
    <t xml:space="preserve">Строительство офисного здания представительства  по адресу: Костромская область, г.Кологрив, ул.Ладыженского, в районе дома № 3 </t>
  </si>
  <si>
    <t>O_KSK_1.7</t>
  </si>
  <si>
    <t>1.3.1.1</t>
  </si>
  <si>
    <t>План 
на 01.01.2025 года X</t>
  </si>
  <si>
    <t>Предложение по корректировке утвержденного плана 
на 01.01.2025года X</t>
  </si>
  <si>
    <t>Решение отсутствует</t>
  </si>
  <si>
    <t>1.3.4.2.1</t>
  </si>
  <si>
    <t>Неисключительное право на
ПО "Пирамида 2.0"
(Обновление)</t>
  </si>
  <si>
    <t>O_KSK_3.4</t>
  </si>
  <si>
    <t>Реконструкция офисного здания представительства, по адресу:  п. Сусанино, ул. К.Маркса, д. 20</t>
  </si>
  <si>
    <t>Реконструкция офисного здания представительства по адресу:Костромская обл.,  с. Пыщуг, ул. Советская, д. 7</t>
  </si>
  <si>
    <t>O_KSK_1.2</t>
  </si>
  <si>
    <t>Реконструкция гаража представительства по адресу: Костромская обл., г.Нерехта, ул. Свердлова, 9</t>
  </si>
  <si>
    <t>O_KSK_1.3</t>
  </si>
  <si>
    <t>Реконструкция офисного здания представительства  по адресу: г.Нерехта, ул.Орехова, д.5</t>
  </si>
  <si>
    <t>O_KSK_1.4</t>
  </si>
  <si>
    <t>Реконструкция гаражных боксов по адресу: Костромская обл., п.гт. Кадый, ул. Новая, д.4а</t>
  </si>
  <si>
    <t>O_KSK_1.5</t>
  </si>
  <si>
    <t xml:space="preserve">Реконструкция офисного здания представительства  по адресу: Костромская область,Антроповский р-н, пос. Антропово, ул.Свободы, д.7. </t>
  </si>
  <si>
    <t>O_KSK_1.6</t>
  </si>
  <si>
    <t>Реконструкция офисного здания представительства по адресу: Костромская область, г.Шарья, ул.Центральная, дом 13</t>
  </si>
  <si>
    <t>O_KSK_1.8</t>
  </si>
  <si>
    <t>Реконструкция кровельного покрытия офисного здания по адресу: г.Кострома, пр.Мира, 37-39-28</t>
  </si>
  <si>
    <t>O_KSK_1.9</t>
  </si>
  <si>
    <t>Реконструкция офисного здания представительства по адресу: : Костромская область, Нейский р-н., г. Нея, ул. Любимова д. 90.</t>
  </si>
  <si>
    <t>O_KSK_1.10</t>
  </si>
  <si>
    <t>Реконструкция офисного здания представительства  по адресу: Костромская олл, Солигалический р-н,  г. Солигалич, ул. Карла Либкнехта, д. 25/15</t>
  </si>
  <si>
    <t>O_KSK_1.11</t>
  </si>
  <si>
    <t>O_KSK_2.1</t>
  </si>
  <si>
    <t>O_KSK_3.1</t>
  </si>
  <si>
    <t>O_KSK_3.2</t>
  </si>
  <si>
    <t xml:space="preserve">Покупка многофункциональных устройств </t>
  </si>
  <si>
    <t>O_KSK_3.3</t>
  </si>
  <si>
    <t>O_KSK_5.1</t>
  </si>
  <si>
    <t xml:space="preserve">Фактический объем освоения капитальных вложений на 01.01.2024 года 
(N-1), млн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</si>
</sst>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#,##0.000_ ;[Red]\-#,##0.000\ "/>
    <numFmt numFmtId="170" formatCode="#,##0.00000000_ ;[Red]\-#,##0.00000000\ "/>
    <numFmt numFmtId="171" formatCode="#,##0.0000000"/>
    <numFmt numFmtId="172" formatCode="#,##0.00000000"/>
    <numFmt numFmtId="173" formatCode="#,##0.000000000"/>
    <numFmt numFmtId="174" formatCode="#,##0.0000000000"/>
    <numFmt numFmtId="175" formatCode="0.000000000"/>
    <numFmt numFmtId="176" formatCode="#,##0.00000_ ;[Red]\-#,##0.00000\ "/>
    <numFmt numFmtId="177" formatCode="#,##0.00000000000"/>
    <numFmt numFmtId="178" formatCode="#,##0.00000"/>
    <numFmt numFmtId="180" formatCode="#,##0.000000"/>
  </numFmts>
  <fonts count="36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1">
    <xf numFmtId="0" fontId="0" fillId="0" borderId="0"/>
    <xf numFmtId="0" fontId="2" fillId="0" borderId="0"/>
    <xf numFmtId="0" fontId="6" fillId="0" borderId="0"/>
    <xf numFmtId="0" fontId="13" fillId="0" borderId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13" applyNumberFormat="0" applyAlignment="0" applyProtection="0"/>
    <xf numFmtId="0" fontId="18" fillId="21" borderId="14" applyNumberFormat="0" applyAlignment="0" applyProtection="0"/>
    <xf numFmtId="0" fontId="19" fillId="21" borderId="13" applyNumberFormat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2" fillId="0" borderId="1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4" fillId="22" borderId="19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0" borderId="0"/>
    <xf numFmtId="0" fontId="13" fillId="0" borderId="0"/>
    <xf numFmtId="0" fontId="2" fillId="0" borderId="0"/>
    <xf numFmtId="0" fontId="27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4" fillId="24" borderId="20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1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7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5" fillId="0" borderId="0" xfId="0" applyFont="1"/>
    <xf numFmtId="0" fontId="8" fillId="0" borderId="0" xfId="2" applyFont="1" applyAlignment="1">
      <alignment vertical="center"/>
    </xf>
    <xf numFmtId="0" fontId="9" fillId="0" borderId="0" xfId="2" applyFont="1" applyAlignment="1">
      <alignment vertical="top"/>
    </xf>
    <xf numFmtId="0" fontId="4" fillId="0" borderId="0" xfId="0" applyFont="1"/>
    <xf numFmtId="0" fontId="5" fillId="0" borderId="0" xfId="0" applyFont="1" applyAlignment="1">
      <alignment horizontal="center"/>
    </xf>
    <xf numFmtId="1" fontId="3" fillId="0" borderId="0" xfId="0" applyNumberFormat="1" applyFont="1" applyAlignment="1">
      <alignment vertical="top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2" xfId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12" fillId="2" borderId="2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0" xfId="0" applyNumberFormat="1" applyFont="1"/>
    <xf numFmtId="171" fontId="2" fillId="0" borderId="0" xfId="0" applyNumberFormat="1" applyFont="1"/>
    <xf numFmtId="173" fontId="2" fillId="0" borderId="0" xfId="0" applyNumberFormat="1" applyFont="1"/>
    <xf numFmtId="172" fontId="2" fillId="0" borderId="0" xfId="0" applyNumberFormat="1" applyFont="1"/>
    <xf numFmtId="174" fontId="2" fillId="0" borderId="0" xfId="0" applyNumberFormat="1" applyFont="1"/>
    <xf numFmtId="175" fontId="5" fillId="0" borderId="0" xfId="0" applyNumberFormat="1" applyFont="1" applyAlignment="1">
      <alignment horizontal="center"/>
    </xf>
    <xf numFmtId="170" fontId="5" fillId="0" borderId="0" xfId="0" applyNumberFormat="1" applyFont="1" applyAlignment="1">
      <alignment horizontal="center"/>
    </xf>
    <xf numFmtId="176" fontId="2" fillId="0" borderId="0" xfId="0" applyNumberFormat="1" applyFont="1"/>
    <xf numFmtId="177" fontId="2" fillId="0" borderId="0" xfId="0" applyNumberFormat="1" applyFont="1"/>
    <xf numFmtId="0" fontId="0" fillId="0" borderId="12" xfId="0" applyBorder="1" applyAlignment="1">
      <alignment horizontal="center" vertical="center" wrapText="1"/>
    </xf>
    <xf numFmtId="168" fontId="2" fillId="0" borderId="0" xfId="0" applyNumberFormat="1" applyFont="1"/>
    <xf numFmtId="4" fontId="2" fillId="0" borderId="0" xfId="0" applyNumberFormat="1" applyFont="1"/>
    <xf numFmtId="178" fontId="2" fillId="0" borderId="0" xfId="0" applyNumberFormat="1" applyFont="1"/>
    <xf numFmtId="173" fontId="0" fillId="0" borderId="0" xfId="0" applyNumberFormat="1"/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top"/>
    </xf>
    <xf numFmtId="0" fontId="10" fillId="0" borderId="0" xfId="0" applyFont="1" applyAlignment="1">
      <alignment horizontal="center"/>
    </xf>
    <xf numFmtId="180" fontId="2" fillId="0" borderId="0" xfId="0" applyNumberFormat="1" applyFont="1"/>
    <xf numFmtId="168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9" fontId="3" fillId="0" borderId="2" xfId="0" applyNumberFormat="1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168" fontId="0" fillId="0" borderId="2" xfId="0" applyNumberFormat="1" applyFon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231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1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2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Q66"/>
  <sheetViews>
    <sheetView tabSelected="1" view="pageBreakPreview" topLeftCell="A7" zoomScale="75" zoomScaleNormal="70" zoomScaleSheetLayoutView="75" workbookViewId="0">
      <selection activeCell="AE63" sqref="AE63"/>
    </sheetView>
  </sheetViews>
  <sheetFormatPr defaultColWidth="9" defaultRowHeight="15.75" outlineLevelCol="1" x14ac:dyDescent="0.25"/>
  <cols>
    <col min="1" max="1" width="10.875" style="1" customWidth="1"/>
    <col min="2" max="2" width="47.25" style="1" customWidth="1"/>
    <col min="3" max="3" width="12.25" style="1" customWidth="1"/>
    <col min="4" max="4" width="9.375" style="1" customWidth="1"/>
    <col min="5" max="5" width="13" style="1" customWidth="1"/>
    <col min="6" max="6" width="14.375" style="1" customWidth="1" outlineLevel="1"/>
    <col min="7" max="7" width="16" style="1" customWidth="1"/>
    <col min="8" max="8" width="19" style="1" customWidth="1" outlineLevel="1"/>
    <col min="9" max="9" width="19" style="1" customWidth="1" outlineLevel="1" collapsed="1"/>
    <col min="10" max="10" width="16.875" style="1" customWidth="1"/>
    <col min="11" max="11" width="7.5" style="1" customWidth="1"/>
    <col min="12" max="12" width="9.5" style="1" customWidth="1"/>
    <col min="13" max="13" width="8.75" style="1" customWidth="1"/>
    <col min="14" max="14" width="9.25" style="1" customWidth="1"/>
    <col min="15" max="15" width="8.625" style="1" customWidth="1" outlineLevel="1"/>
    <col min="16" max="19" width="9.25" style="1" customWidth="1" outlineLevel="1"/>
    <col min="20" max="20" width="12.5" style="1" customWidth="1" outlineLevel="1"/>
    <col min="21" max="21" width="12.875" style="1" customWidth="1" outlineLevel="1"/>
    <col min="22" max="22" width="11.375" style="1" customWidth="1" outlineLevel="1"/>
    <col min="23" max="23" width="17.625" style="1" customWidth="1" outlineLevel="1"/>
    <col min="24" max="24" width="13.875" style="1" customWidth="1" outlineLevel="1"/>
    <col min="25" max="25" width="15.375" style="1" customWidth="1" outlineLevel="1"/>
    <col min="26" max="26" width="14.125" style="1" customWidth="1" outlineLevel="1"/>
    <col min="27" max="27" width="15.875" style="1" customWidth="1" outlineLevel="1"/>
    <col min="28" max="28" width="16.625" style="1" customWidth="1"/>
    <col min="29" max="29" width="16.625" style="1" customWidth="1" outlineLevel="1"/>
    <col min="30" max="30" width="16.625" style="1" customWidth="1"/>
    <col min="31" max="31" width="16.625" style="1" customWidth="1" outlineLevel="1"/>
    <col min="32" max="32" width="16.625" style="1" customWidth="1"/>
    <col min="33" max="33" width="16.625" style="1" customWidth="1" outlineLevel="1"/>
    <col min="34" max="34" width="16.625" style="2" customWidth="1"/>
    <col min="35" max="35" width="16.625" style="1" customWidth="1" outlineLevel="1"/>
    <col min="36" max="36" width="21.125" style="1" customWidth="1" outlineLevel="1" collapsed="1"/>
    <col min="37" max="37" width="20.125" style="1" customWidth="1"/>
    <col min="38" max="38" width="9.875" style="1" customWidth="1"/>
    <col min="39" max="39" width="7.125" style="1" customWidth="1"/>
    <col min="40" max="40" width="9.375" style="1" customWidth="1"/>
    <col min="41" max="41" width="10.25" style="1" customWidth="1"/>
    <col min="42" max="42" width="5.625" style="1" customWidth="1"/>
    <col min="43" max="43" width="12" style="1" customWidth="1"/>
    <col min="44" max="44" width="10" style="1" customWidth="1"/>
    <col min="45" max="45" width="7.875" style="1" customWidth="1"/>
    <col min="46" max="46" width="6.75" style="1" customWidth="1"/>
    <col min="47" max="47" width="9" style="1" customWidth="1"/>
    <col min="48" max="48" width="6.125" style="1" customWidth="1"/>
    <col min="49" max="49" width="6.75" style="1" customWidth="1"/>
    <col min="50" max="50" width="9.375" style="1" customWidth="1"/>
    <col min="51" max="51" width="7.375" style="1" customWidth="1"/>
    <col min="52" max="58" width="7.25" style="1" customWidth="1"/>
    <col min="59" max="59" width="8.625" style="1" customWidth="1"/>
    <col min="60" max="60" width="6.125" style="1" customWidth="1"/>
    <col min="61" max="61" width="6.875" style="1" customWidth="1"/>
    <col min="62" max="62" width="9.625" style="1" customWidth="1"/>
    <col min="63" max="63" width="6.75" style="1" customWidth="1"/>
    <col min="64" max="64" width="7.75" style="1" customWidth="1"/>
    <col min="65" max="16384" width="9" style="1"/>
  </cols>
  <sheetData>
    <row r="1" spans="1:69" ht="18.75" x14ac:dyDescent="0.25">
      <c r="AJ1" s="3"/>
    </row>
    <row r="2" spans="1:69" ht="18.75" x14ac:dyDescent="0.3">
      <c r="AJ2" s="4"/>
    </row>
    <row r="3" spans="1:69" ht="18.75" x14ac:dyDescent="0.3">
      <c r="AJ3" s="4"/>
    </row>
    <row r="4" spans="1:69" ht="18.75" x14ac:dyDescent="0.3">
      <c r="A4" s="66" t="s">
        <v>0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</row>
    <row r="5" spans="1:69" ht="18.75" x14ac:dyDescent="0.3"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</row>
    <row r="6" spans="1:69" ht="18.75" x14ac:dyDescent="0.25">
      <c r="A6" s="67" t="s">
        <v>74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</row>
    <row r="7" spans="1:69" x14ac:dyDescent="0.25">
      <c r="A7" s="68" t="s">
        <v>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</row>
    <row r="8" spans="1:69" ht="18.75" x14ac:dyDescent="0.3">
      <c r="J8" s="36"/>
      <c r="AI8" s="4"/>
    </row>
    <row r="9" spans="1:69" ht="18.75" x14ac:dyDescent="0.3">
      <c r="A9" s="69" t="s">
        <v>100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</row>
    <row r="10" spans="1:69" ht="18.75" x14ac:dyDescent="0.3">
      <c r="A10" s="9"/>
      <c r="B10" s="9"/>
      <c r="C10" s="9"/>
      <c r="D10" s="9"/>
      <c r="E10" s="9"/>
      <c r="F10" s="9"/>
      <c r="G10" s="9"/>
      <c r="H10" s="9"/>
      <c r="I10" s="9"/>
      <c r="J10" s="37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38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</row>
    <row r="11" spans="1:69" ht="18.75" x14ac:dyDescent="0.3">
      <c r="A11" s="69" t="s">
        <v>107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</row>
    <row r="12" spans="1:69" x14ac:dyDescent="0.25">
      <c r="A12" s="65" t="s">
        <v>2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</row>
    <row r="13" spans="1:69" ht="15.75" customHeight="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10"/>
    </row>
    <row r="14" spans="1:69" ht="53.25" customHeight="1" x14ac:dyDescent="0.25">
      <c r="A14" s="54" t="s">
        <v>3</v>
      </c>
      <c r="B14" s="54" t="s">
        <v>4</v>
      </c>
      <c r="C14" s="54" t="s">
        <v>5</v>
      </c>
      <c r="D14" s="63" t="s">
        <v>6</v>
      </c>
      <c r="E14" s="54" t="s">
        <v>7</v>
      </c>
      <c r="F14" s="54"/>
      <c r="G14" s="54" t="s">
        <v>8</v>
      </c>
      <c r="H14" s="54"/>
      <c r="I14" s="64" t="s">
        <v>136</v>
      </c>
      <c r="J14" s="52" t="s">
        <v>9</v>
      </c>
      <c r="K14" s="50"/>
      <c r="L14" s="50"/>
      <c r="M14" s="50"/>
      <c r="N14" s="50"/>
      <c r="O14" s="50"/>
      <c r="P14" s="50"/>
      <c r="Q14" s="50"/>
      <c r="R14" s="50"/>
      <c r="S14" s="51"/>
      <c r="T14" s="52" t="s">
        <v>10</v>
      </c>
      <c r="U14" s="50"/>
      <c r="V14" s="50"/>
      <c r="W14" s="50"/>
      <c r="X14" s="50"/>
      <c r="Y14" s="51"/>
      <c r="Z14" s="58" t="s">
        <v>96</v>
      </c>
      <c r="AA14" s="59"/>
      <c r="AB14" s="52" t="s">
        <v>11</v>
      </c>
      <c r="AC14" s="50"/>
      <c r="AD14" s="50"/>
      <c r="AE14" s="50"/>
      <c r="AF14" s="50"/>
      <c r="AG14" s="50"/>
      <c r="AH14" s="50"/>
      <c r="AI14" s="50"/>
      <c r="AJ14" s="46" t="s">
        <v>12</v>
      </c>
    </row>
    <row r="15" spans="1:69" ht="132.75" customHeight="1" x14ac:dyDescent="0.25">
      <c r="A15" s="54"/>
      <c r="B15" s="54"/>
      <c r="C15" s="54"/>
      <c r="D15" s="63"/>
      <c r="E15" s="54"/>
      <c r="F15" s="54"/>
      <c r="G15" s="54"/>
      <c r="H15" s="54"/>
      <c r="I15" s="47"/>
      <c r="J15" s="49" t="s">
        <v>13</v>
      </c>
      <c r="K15" s="50"/>
      <c r="L15" s="50"/>
      <c r="M15" s="50"/>
      <c r="N15" s="51"/>
      <c r="O15" s="52" t="s">
        <v>14</v>
      </c>
      <c r="P15" s="50"/>
      <c r="Q15" s="50"/>
      <c r="R15" s="50"/>
      <c r="S15" s="51"/>
      <c r="T15" s="53" t="s">
        <v>95</v>
      </c>
      <c r="U15" s="54"/>
      <c r="V15" s="49" t="s">
        <v>105</v>
      </c>
      <c r="W15" s="51"/>
      <c r="X15" s="53" t="s">
        <v>106</v>
      </c>
      <c r="Y15" s="54"/>
      <c r="Z15" s="60"/>
      <c r="AA15" s="61"/>
      <c r="AB15" s="55">
        <v>2025</v>
      </c>
      <c r="AC15" s="56"/>
      <c r="AD15" s="55">
        <v>2026</v>
      </c>
      <c r="AE15" s="56"/>
      <c r="AF15" s="55">
        <v>2027</v>
      </c>
      <c r="AG15" s="56"/>
      <c r="AH15" s="57" t="s">
        <v>15</v>
      </c>
      <c r="AI15" s="57" t="s">
        <v>16</v>
      </c>
      <c r="AJ15" s="47"/>
    </row>
    <row r="16" spans="1:69" ht="133.5" customHeight="1" x14ac:dyDescent="0.25">
      <c r="A16" s="54"/>
      <c r="B16" s="54"/>
      <c r="C16" s="54"/>
      <c r="D16" s="63"/>
      <c r="E16" s="41" t="s">
        <v>13</v>
      </c>
      <c r="F16" s="11" t="s">
        <v>17</v>
      </c>
      <c r="G16" s="11" t="s">
        <v>18</v>
      </c>
      <c r="H16" s="11" t="s">
        <v>17</v>
      </c>
      <c r="I16" s="48"/>
      <c r="J16" s="12" t="s">
        <v>19</v>
      </c>
      <c r="K16" s="12" t="s">
        <v>20</v>
      </c>
      <c r="L16" s="12" t="s">
        <v>21</v>
      </c>
      <c r="M16" s="13" t="s">
        <v>22</v>
      </c>
      <c r="N16" s="13" t="s">
        <v>23</v>
      </c>
      <c r="O16" s="12" t="s">
        <v>19</v>
      </c>
      <c r="P16" s="12" t="s">
        <v>20</v>
      </c>
      <c r="Q16" s="12" t="s">
        <v>21</v>
      </c>
      <c r="R16" s="13" t="s">
        <v>22</v>
      </c>
      <c r="S16" s="13" t="s">
        <v>23</v>
      </c>
      <c r="T16" s="12" t="s">
        <v>24</v>
      </c>
      <c r="U16" s="12" t="s">
        <v>25</v>
      </c>
      <c r="V16" s="12" t="s">
        <v>24</v>
      </c>
      <c r="W16" s="12" t="s">
        <v>25</v>
      </c>
      <c r="X16" s="12" t="s">
        <v>24</v>
      </c>
      <c r="Y16" s="12" t="s">
        <v>25</v>
      </c>
      <c r="Z16" s="14" t="s">
        <v>26</v>
      </c>
      <c r="AA16" s="14" t="s">
        <v>27</v>
      </c>
      <c r="AB16" s="14" t="s">
        <v>13</v>
      </c>
      <c r="AC16" s="14" t="s">
        <v>28</v>
      </c>
      <c r="AD16" s="14" t="s">
        <v>13</v>
      </c>
      <c r="AE16" s="14" t="s">
        <v>28</v>
      </c>
      <c r="AF16" s="14" t="s">
        <v>13</v>
      </c>
      <c r="AG16" s="14" t="s">
        <v>28</v>
      </c>
      <c r="AH16" s="57"/>
      <c r="AI16" s="57"/>
      <c r="AJ16" s="48"/>
    </row>
    <row r="17" spans="1:43" ht="19.5" customHeight="1" x14ac:dyDescent="0.25">
      <c r="A17" s="14">
        <v>1</v>
      </c>
      <c r="B17" s="14">
        <v>2</v>
      </c>
      <c r="C17" s="14">
        <v>3</v>
      </c>
      <c r="D17" s="14">
        <v>5</v>
      </c>
      <c r="E17" s="14">
        <v>6</v>
      </c>
      <c r="F17" s="14">
        <v>7</v>
      </c>
      <c r="G17" s="14">
        <v>8</v>
      </c>
      <c r="H17" s="14">
        <v>9</v>
      </c>
      <c r="I17" s="14">
        <v>10</v>
      </c>
      <c r="J17" s="14">
        <v>11</v>
      </c>
      <c r="K17" s="14">
        <v>12</v>
      </c>
      <c r="L17" s="14">
        <v>13</v>
      </c>
      <c r="M17" s="14">
        <v>14</v>
      </c>
      <c r="N17" s="14">
        <v>15</v>
      </c>
      <c r="O17" s="14">
        <v>16</v>
      </c>
      <c r="P17" s="14">
        <v>17</v>
      </c>
      <c r="Q17" s="14">
        <v>18</v>
      </c>
      <c r="R17" s="14">
        <v>19</v>
      </c>
      <c r="S17" s="14">
        <v>20</v>
      </c>
      <c r="T17" s="14">
        <v>21</v>
      </c>
      <c r="U17" s="14">
        <v>22</v>
      </c>
      <c r="V17" s="14">
        <v>23</v>
      </c>
      <c r="W17" s="14">
        <v>24</v>
      </c>
      <c r="X17" s="14">
        <v>25</v>
      </c>
      <c r="Y17" s="14">
        <v>26</v>
      </c>
      <c r="Z17" s="14">
        <v>27</v>
      </c>
      <c r="AA17" s="14">
        <v>28</v>
      </c>
      <c r="AB17" s="15" t="s">
        <v>29</v>
      </c>
      <c r="AC17" s="15" t="s">
        <v>30</v>
      </c>
      <c r="AD17" s="15" t="s">
        <v>31</v>
      </c>
      <c r="AE17" s="15" t="s">
        <v>32</v>
      </c>
      <c r="AF17" s="15" t="s">
        <v>33</v>
      </c>
      <c r="AG17" s="15" t="s">
        <v>34</v>
      </c>
      <c r="AH17" s="16">
        <v>30</v>
      </c>
      <c r="AI17" s="14">
        <v>31</v>
      </c>
      <c r="AJ17" s="14">
        <v>32</v>
      </c>
    </row>
    <row r="18" spans="1:43" x14ac:dyDescent="0.25">
      <c r="A18" s="17" t="s">
        <v>35</v>
      </c>
      <c r="B18" s="18" t="s">
        <v>36</v>
      </c>
      <c r="C18" s="19" t="s">
        <v>75</v>
      </c>
      <c r="D18" s="29" t="s">
        <v>94</v>
      </c>
      <c r="E18" s="29" t="s">
        <v>94</v>
      </c>
      <c r="F18" s="29" t="s">
        <v>94</v>
      </c>
      <c r="G18" s="29" t="s">
        <v>94</v>
      </c>
      <c r="H18" s="29" t="s">
        <v>94</v>
      </c>
      <c r="I18" s="29" t="s">
        <v>94</v>
      </c>
      <c r="J18" s="71">
        <f>K18+L18+M18+N18</f>
        <v>472.85949705274868</v>
      </c>
      <c r="K18" s="71">
        <f>K19+K20+K21+K22+K23</f>
        <v>0</v>
      </c>
      <c r="L18" s="71">
        <f t="shared" ref="L18:N18" si="0">L19+L20+L21+L22+L23</f>
        <v>12.706512232748642</v>
      </c>
      <c r="M18" s="71">
        <f t="shared" si="0"/>
        <v>18.670782060000001</v>
      </c>
      <c r="N18" s="71">
        <f t="shared" si="0"/>
        <v>441.48220276000006</v>
      </c>
      <c r="O18" s="71" t="s">
        <v>94</v>
      </c>
      <c r="P18" s="71" t="s">
        <v>94</v>
      </c>
      <c r="Q18" s="71" t="s">
        <v>94</v>
      </c>
      <c r="R18" s="71" t="s">
        <v>94</v>
      </c>
      <c r="S18" s="71" t="s">
        <v>94</v>
      </c>
      <c r="T18" s="72" t="s">
        <v>94</v>
      </c>
      <c r="U18" s="72" t="s">
        <v>94</v>
      </c>
      <c r="V18" s="72" t="s">
        <v>94</v>
      </c>
      <c r="W18" s="73">
        <f>J18</f>
        <v>472.85949705274868</v>
      </c>
      <c r="X18" s="72" t="s">
        <v>94</v>
      </c>
      <c r="Y18" s="71" t="str">
        <f>O18</f>
        <v>нд</v>
      </c>
      <c r="Z18" s="72" t="s">
        <v>94</v>
      </c>
      <c r="AA18" s="72" t="s">
        <v>94</v>
      </c>
      <c r="AB18" s="71">
        <f t="shared" ref="AB18" si="1">AB19+AB20+AB21+AB22+AB23</f>
        <v>440.12208190176005</v>
      </c>
      <c r="AC18" s="71" t="s">
        <v>94</v>
      </c>
      <c r="AD18" s="71">
        <f t="shared" ref="AD18" si="2">AD19+AD20+AD21+AD22+AD23</f>
        <v>16.324481530988638</v>
      </c>
      <c r="AE18" s="71" t="s">
        <v>94</v>
      </c>
      <c r="AF18" s="71">
        <f t="shared" ref="AF18" si="3">AF19+AF20+AF21+AF22+AF23</f>
        <v>16.41293362</v>
      </c>
      <c r="AG18" s="71" t="s">
        <v>94</v>
      </c>
      <c r="AH18" s="71">
        <f>AF18+AD18+AB18</f>
        <v>472.85949705274868</v>
      </c>
      <c r="AI18" s="71" t="s">
        <v>94</v>
      </c>
      <c r="AJ18" s="72" t="s">
        <v>94</v>
      </c>
      <c r="AL18" s="32">
        <f>AH18-J18</f>
        <v>0</v>
      </c>
      <c r="AN18" s="42"/>
      <c r="AO18" s="43"/>
      <c r="AQ18" s="44"/>
    </row>
    <row r="19" spans="1:43" x14ac:dyDescent="0.25">
      <c r="A19" s="20" t="s">
        <v>37</v>
      </c>
      <c r="B19" s="21" t="s">
        <v>38</v>
      </c>
      <c r="C19" s="26" t="s">
        <v>75</v>
      </c>
      <c r="D19" s="25" t="s">
        <v>94</v>
      </c>
      <c r="E19" s="25" t="s">
        <v>94</v>
      </c>
      <c r="F19" s="25" t="s">
        <v>94</v>
      </c>
      <c r="G19" s="25" t="s">
        <v>94</v>
      </c>
      <c r="H19" s="25" t="s">
        <v>94</v>
      </c>
      <c r="I19" s="25" t="s">
        <v>94</v>
      </c>
      <c r="J19" s="71">
        <f t="shared" ref="J19:J31" si="4">K19+L19+M19+N19</f>
        <v>11.657823012748642</v>
      </c>
      <c r="K19" s="74">
        <f>K25</f>
        <v>0</v>
      </c>
      <c r="L19" s="74">
        <f t="shared" ref="L19:N19" si="5">L25</f>
        <v>11.657823012748642</v>
      </c>
      <c r="M19" s="74">
        <f t="shared" si="5"/>
        <v>0</v>
      </c>
      <c r="N19" s="74">
        <f t="shared" si="5"/>
        <v>0</v>
      </c>
      <c r="O19" s="71" t="s">
        <v>94</v>
      </c>
      <c r="P19" s="71" t="s">
        <v>94</v>
      </c>
      <c r="Q19" s="71" t="s">
        <v>94</v>
      </c>
      <c r="R19" s="71" t="s">
        <v>94</v>
      </c>
      <c r="S19" s="71" t="s">
        <v>94</v>
      </c>
      <c r="T19" s="72" t="s">
        <v>94</v>
      </c>
      <c r="U19" s="72" t="s">
        <v>94</v>
      </c>
      <c r="V19" s="72" t="s">
        <v>94</v>
      </c>
      <c r="W19" s="73">
        <f t="shared" ref="W19:W57" si="6">J19</f>
        <v>11.657823012748642</v>
      </c>
      <c r="X19" s="72" t="s">
        <v>94</v>
      </c>
      <c r="Y19" s="71" t="str">
        <f t="shared" ref="Y19:Y57" si="7">O19</f>
        <v>нд</v>
      </c>
      <c r="Z19" s="72" t="s">
        <v>94</v>
      </c>
      <c r="AA19" s="72" t="s">
        <v>94</v>
      </c>
      <c r="AB19" s="74">
        <f t="shared" ref="AB19" si="8">AB25</f>
        <v>4.5494163417600006</v>
      </c>
      <c r="AC19" s="75" t="s">
        <v>94</v>
      </c>
      <c r="AD19" s="74">
        <f t="shared" ref="AD19" si="9">AD25</f>
        <v>2.08590159098864</v>
      </c>
      <c r="AE19" s="75" t="s">
        <v>94</v>
      </c>
      <c r="AF19" s="74">
        <f t="shared" ref="AF19" si="10">AF25</f>
        <v>5.0225050800000002</v>
      </c>
      <c r="AG19" s="75" t="s">
        <v>94</v>
      </c>
      <c r="AH19" s="74">
        <f t="shared" ref="AH19:AH57" si="11">AF19+AD19+AB19</f>
        <v>11.65782301274864</v>
      </c>
      <c r="AI19" s="71" t="s">
        <v>94</v>
      </c>
      <c r="AJ19" s="76" t="s">
        <v>94</v>
      </c>
      <c r="AK19" s="33"/>
      <c r="AL19" s="32">
        <f t="shared" ref="AL19:AL57" si="12">AH19-J19</f>
        <v>0</v>
      </c>
      <c r="AN19" s="42"/>
    </row>
    <row r="20" spans="1:43" ht="31.5" x14ac:dyDescent="0.25">
      <c r="A20" s="20" t="s">
        <v>39</v>
      </c>
      <c r="B20" s="21" t="s">
        <v>40</v>
      </c>
      <c r="C20" s="26" t="s">
        <v>75</v>
      </c>
      <c r="D20" s="25" t="s">
        <v>94</v>
      </c>
      <c r="E20" s="25" t="s">
        <v>94</v>
      </c>
      <c r="F20" s="25" t="s">
        <v>94</v>
      </c>
      <c r="G20" s="25" t="s">
        <v>94</v>
      </c>
      <c r="H20" s="25" t="s">
        <v>94</v>
      </c>
      <c r="I20" s="25" t="s">
        <v>94</v>
      </c>
      <c r="J20" s="71">
        <f t="shared" si="4"/>
        <v>0</v>
      </c>
      <c r="K20" s="74">
        <f>K41</f>
        <v>0</v>
      </c>
      <c r="L20" s="74">
        <f t="shared" ref="L20:N20" si="13">L41</f>
        <v>0</v>
      </c>
      <c r="M20" s="74">
        <f t="shared" si="13"/>
        <v>0</v>
      </c>
      <c r="N20" s="74">
        <f t="shared" si="13"/>
        <v>0</v>
      </c>
      <c r="O20" s="71" t="s">
        <v>94</v>
      </c>
      <c r="P20" s="71" t="s">
        <v>94</v>
      </c>
      <c r="Q20" s="71" t="s">
        <v>94</v>
      </c>
      <c r="R20" s="71" t="s">
        <v>94</v>
      </c>
      <c r="S20" s="71" t="s">
        <v>94</v>
      </c>
      <c r="T20" s="72" t="s">
        <v>94</v>
      </c>
      <c r="U20" s="72" t="s">
        <v>94</v>
      </c>
      <c r="V20" s="72" t="s">
        <v>94</v>
      </c>
      <c r="W20" s="73">
        <f t="shared" si="6"/>
        <v>0</v>
      </c>
      <c r="X20" s="72" t="s">
        <v>94</v>
      </c>
      <c r="Y20" s="71" t="str">
        <f t="shared" si="7"/>
        <v>нд</v>
      </c>
      <c r="Z20" s="72" t="s">
        <v>94</v>
      </c>
      <c r="AA20" s="72" t="s">
        <v>94</v>
      </c>
      <c r="AB20" s="74">
        <f t="shared" ref="AB20" si="14">AB41</f>
        <v>0</v>
      </c>
      <c r="AC20" s="75" t="s">
        <v>94</v>
      </c>
      <c r="AD20" s="74">
        <f t="shared" ref="AD20" si="15">AD41</f>
        <v>0</v>
      </c>
      <c r="AE20" s="75" t="s">
        <v>94</v>
      </c>
      <c r="AF20" s="74">
        <f t="shared" ref="AF20" si="16">AF41</f>
        <v>0</v>
      </c>
      <c r="AG20" s="75" t="s">
        <v>94</v>
      </c>
      <c r="AH20" s="74">
        <f t="shared" si="11"/>
        <v>0</v>
      </c>
      <c r="AI20" s="71" t="s">
        <v>94</v>
      </c>
      <c r="AJ20" s="76" t="s">
        <v>94</v>
      </c>
      <c r="AL20" s="32">
        <f t="shared" si="12"/>
        <v>0</v>
      </c>
      <c r="AN20" s="42"/>
    </row>
    <row r="21" spans="1:43" x14ac:dyDescent="0.25">
      <c r="A21" s="20" t="s">
        <v>41</v>
      </c>
      <c r="B21" s="21" t="s">
        <v>42</v>
      </c>
      <c r="C21" s="26" t="s">
        <v>75</v>
      </c>
      <c r="D21" s="25" t="s">
        <v>94</v>
      </c>
      <c r="E21" s="25" t="s">
        <v>94</v>
      </c>
      <c r="F21" s="25" t="s">
        <v>94</v>
      </c>
      <c r="G21" s="25" t="s">
        <v>94</v>
      </c>
      <c r="H21" s="25" t="s">
        <v>94</v>
      </c>
      <c r="I21" s="25" t="s">
        <v>94</v>
      </c>
      <c r="J21" s="71">
        <f t="shared" si="4"/>
        <v>36.955224099999995</v>
      </c>
      <c r="K21" s="74">
        <f>K42</f>
        <v>0</v>
      </c>
      <c r="L21" s="74">
        <f t="shared" ref="L21:N21" si="17">L42</f>
        <v>1.04868922</v>
      </c>
      <c r="M21" s="74">
        <f t="shared" si="17"/>
        <v>18.670782060000001</v>
      </c>
      <c r="N21" s="74">
        <f t="shared" si="17"/>
        <v>17.235752819999998</v>
      </c>
      <c r="O21" s="71" t="s">
        <v>94</v>
      </c>
      <c r="P21" s="71" t="s">
        <v>94</v>
      </c>
      <c r="Q21" s="71" t="s">
        <v>94</v>
      </c>
      <c r="R21" s="71" t="s">
        <v>94</v>
      </c>
      <c r="S21" s="71" t="s">
        <v>94</v>
      </c>
      <c r="T21" s="72" t="s">
        <v>94</v>
      </c>
      <c r="U21" s="72" t="s">
        <v>94</v>
      </c>
      <c r="V21" s="72" t="s">
        <v>94</v>
      </c>
      <c r="W21" s="73">
        <f t="shared" si="6"/>
        <v>36.955224099999995</v>
      </c>
      <c r="X21" s="72" t="s">
        <v>94</v>
      </c>
      <c r="Y21" s="71" t="str">
        <f t="shared" si="7"/>
        <v>нд</v>
      </c>
      <c r="Z21" s="72" t="s">
        <v>94</v>
      </c>
      <c r="AA21" s="72" t="s">
        <v>94</v>
      </c>
      <c r="AB21" s="74">
        <f t="shared" ref="AB21" si="18">AB42</f>
        <v>11.326215620000001</v>
      </c>
      <c r="AC21" s="75" t="s">
        <v>94</v>
      </c>
      <c r="AD21" s="74">
        <f t="shared" ref="AD21" si="19">AD42</f>
        <v>14.238579939999999</v>
      </c>
      <c r="AE21" s="75" t="s">
        <v>94</v>
      </c>
      <c r="AF21" s="74">
        <f t="shared" ref="AF21" si="20">AF42</f>
        <v>11.39042854</v>
      </c>
      <c r="AG21" s="75" t="s">
        <v>94</v>
      </c>
      <c r="AH21" s="74">
        <f t="shared" si="11"/>
        <v>36.955224100000002</v>
      </c>
      <c r="AI21" s="71" t="s">
        <v>94</v>
      </c>
      <c r="AJ21" s="76" t="s">
        <v>94</v>
      </c>
      <c r="AL21" s="32">
        <f t="shared" si="12"/>
        <v>0</v>
      </c>
      <c r="AN21" s="42"/>
    </row>
    <row r="22" spans="1:43" ht="31.5" x14ac:dyDescent="0.25">
      <c r="A22" s="20" t="s">
        <v>43</v>
      </c>
      <c r="B22" s="21" t="s">
        <v>44</v>
      </c>
      <c r="C22" s="26" t="s">
        <v>75</v>
      </c>
      <c r="D22" s="25" t="s">
        <v>94</v>
      </c>
      <c r="E22" s="25" t="s">
        <v>94</v>
      </c>
      <c r="F22" s="25" t="s">
        <v>94</v>
      </c>
      <c r="G22" s="25" t="s">
        <v>94</v>
      </c>
      <c r="H22" s="25" t="s">
        <v>94</v>
      </c>
      <c r="I22" s="25" t="s">
        <v>94</v>
      </c>
      <c r="J22" s="71">
        <f t="shared" si="4"/>
        <v>0</v>
      </c>
      <c r="K22" s="74">
        <f>K55</f>
        <v>0</v>
      </c>
      <c r="L22" s="74">
        <f t="shared" ref="L22:N22" si="21">L55</f>
        <v>0</v>
      </c>
      <c r="M22" s="74">
        <f t="shared" si="21"/>
        <v>0</v>
      </c>
      <c r="N22" s="74">
        <f t="shared" si="21"/>
        <v>0</v>
      </c>
      <c r="O22" s="71" t="s">
        <v>94</v>
      </c>
      <c r="P22" s="71" t="s">
        <v>94</v>
      </c>
      <c r="Q22" s="71" t="s">
        <v>94</v>
      </c>
      <c r="R22" s="71" t="s">
        <v>94</v>
      </c>
      <c r="S22" s="71" t="s">
        <v>94</v>
      </c>
      <c r="T22" s="72" t="s">
        <v>94</v>
      </c>
      <c r="U22" s="72" t="s">
        <v>94</v>
      </c>
      <c r="V22" s="72" t="s">
        <v>94</v>
      </c>
      <c r="W22" s="73">
        <f t="shared" si="6"/>
        <v>0</v>
      </c>
      <c r="X22" s="72" t="s">
        <v>94</v>
      </c>
      <c r="Y22" s="71" t="str">
        <f t="shared" si="7"/>
        <v>нд</v>
      </c>
      <c r="Z22" s="72" t="s">
        <v>94</v>
      </c>
      <c r="AA22" s="72" t="s">
        <v>94</v>
      </c>
      <c r="AB22" s="74">
        <f t="shared" ref="AB22" si="22">AB55</f>
        <v>0</v>
      </c>
      <c r="AC22" s="75" t="s">
        <v>94</v>
      </c>
      <c r="AD22" s="74">
        <f t="shared" ref="AD22" si="23">AD55</f>
        <v>0</v>
      </c>
      <c r="AE22" s="75" t="s">
        <v>94</v>
      </c>
      <c r="AF22" s="74">
        <f t="shared" ref="AF22" si="24">AF55</f>
        <v>0</v>
      </c>
      <c r="AG22" s="75" t="s">
        <v>94</v>
      </c>
      <c r="AH22" s="74">
        <f t="shared" si="11"/>
        <v>0</v>
      </c>
      <c r="AI22" s="71" t="s">
        <v>94</v>
      </c>
      <c r="AJ22" s="76" t="s">
        <v>94</v>
      </c>
      <c r="AL22" s="32">
        <f t="shared" si="12"/>
        <v>0</v>
      </c>
      <c r="AN22" s="42"/>
    </row>
    <row r="23" spans="1:43" x14ac:dyDescent="0.25">
      <c r="A23" s="20" t="s">
        <v>45</v>
      </c>
      <c r="B23" s="21" t="s">
        <v>46</v>
      </c>
      <c r="C23" s="26" t="s">
        <v>75</v>
      </c>
      <c r="D23" s="25" t="s">
        <v>94</v>
      </c>
      <c r="E23" s="25" t="s">
        <v>94</v>
      </c>
      <c r="F23" s="25" t="s">
        <v>94</v>
      </c>
      <c r="G23" s="25" t="s">
        <v>94</v>
      </c>
      <c r="H23" s="25" t="s">
        <v>94</v>
      </c>
      <c r="I23" s="25" t="s">
        <v>94</v>
      </c>
      <c r="J23" s="71">
        <f t="shared" si="4"/>
        <v>424.24644994000005</v>
      </c>
      <c r="K23" s="74">
        <f>K56</f>
        <v>0</v>
      </c>
      <c r="L23" s="74">
        <f t="shared" ref="L23:N23" si="25">L56</f>
        <v>0</v>
      </c>
      <c r="M23" s="74">
        <f t="shared" si="25"/>
        <v>0</v>
      </c>
      <c r="N23" s="74">
        <f t="shared" si="25"/>
        <v>424.24644994000005</v>
      </c>
      <c r="O23" s="71" t="s">
        <v>94</v>
      </c>
      <c r="P23" s="71" t="s">
        <v>94</v>
      </c>
      <c r="Q23" s="71" t="s">
        <v>94</v>
      </c>
      <c r="R23" s="71" t="s">
        <v>94</v>
      </c>
      <c r="S23" s="71" t="s">
        <v>94</v>
      </c>
      <c r="T23" s="72" t="s">
        <v>94</v>
      </c>
      <c r="U23" s="72" t="s">
        <v>94</v>
      </c>
      <c r="V23" s="72" t="s">
        <v>94</v>
      </c>
      <c r="W23" s="73">
        <f t="shared" si="6"/>
        <v>424.24644994000005</v>
      </c>
      <c r="X23" s="72" t="s">
        <v>94</v>
      </c>
      <c r="Y23" s="71" t="str">
        <f t="shared" si="7"/>
        <v>нд</v>
      </c>
      <c r="Z23" s="72" t="s">
        <v>94</v>
      </c>
      <c r="AA23" s="72" t="s">
        <v>94</v>
      </c>
      <c r="AB23" s="74">
        <f t="shared" ref="AB23" si="26">AB56</f>
        <v>424.24644994000005</v>
      </c>
      <c r="AC23" s="75" t="s">
        <v>94</v>
      </c>
      <c r="AD23" s="74">
        <f t="shared" ref="AD23" si="27">AD56</f>
        <v>0</v>
      </c>
      <c r="AE23" s="75" t="s">
        <v>94</v>
      </c>
      <c r="AF23" s="74">
        <f t="shared" ref="AF23" si="28">AF56</f>
        <v>0</v>
      </c>
      <c r="AG23" s="75" t="s">
        <v>94</v>
      </c>
      <c r="AH23" s="74">
        <f t="shared" si="11"/>
        <v>424.24644994000005</v>
      </c>
      <c r="AI23" s="71" t="s">
        <v>94</v>
      </c>
      <c r="AJ23" s="76" t="s">
        <v>94</v>
      </c>
      <c r="AL23" s="32">
        <f t="shared" si="12"/>
        <v>0</v>
      </c>
      <c r="AN23" s="42"/>
    </row>
    <row r="24" spans="1:43" x14ac:dyDescent="0.25">
      <c r="A24" s="19" t="s">
        <v>47</v>
      </c>
      <c r="B24" s="22" t="s">
        <v>76</v>
      </c>
      <c r="C24" s="19" t="s">
        <v>75</v>
      </c>
      <c r="D24" s="29" t="s">
        <v>94</v>
      </c>
      <c r="E24" s="29" t="s">
        <v>94</v>
      </c>
      <c r="F24" s="29" t="s">
        <v>94</v>
      </c>
      <c r="G24" s="29" t="s">
        <v>94</v>
      </c>
      <c r="H24" s="29" t="s">
        <v>94</v>
      </c>
      <c r="I24" s="29" t="s">
        <v>94</v>
      </c>
      <c r="J24" s="71">
        <f t="shared" si="4"/>
        <v>472.85949705274868</v>
      </c>
      <c r="K24" s="71">
        <f>K18</f>
        <v>0</v>
      </c>
      <c r="L24" s="71">
        <f t="shared" ref="L24:N24" si="29">L18</f>
        <v>12.706512232748642</v>
      </c>
      <c r="M24" s="71">
        <f t="shared" si="29"/>
        <v>18.670782060000001</v>
      </c>
      <c r="N24" s="71">
        <f t="shared" si="29"/>
        <v>441.48220276000006</v>
      </c>
      <c r="O24" s="71" t="s">
        <v>94</v>
      </c>
      <c r="P24" s="71" t="s">
        <v>94</v>
      </c>
      <c r="Q24" s="71" t="s">
        <v>94</v>
      </c>
      <c r="R24" s="71" t="s">
        <v>94</v>
      </c>
      <c r="S24" s="71" t="s">
        <v>94</v>
      </c>
      <c r="T24" s="72" t="s">
        <v>94</v>
      </c>
      <c r="U24" s="72" t="s">
        <v>94</v>
      </c>
      <c r="V24" s="72" t="s">
        <v>94</v>
      </c>
      <c r="W24" s="73">
        <f t="shared" si="6"/>
        <v>472.85949705274868</v>
      </c>
      <c r="X24" s="72" t="s">
        <v>94</v>
      </c>
      <c r="Y24" s="71" t="str">
        <f t="shared" si="7"/>
        <v>нд</v>
      </c>
      <c r="Z24" s="72" t="s">
        <v>94</v>
      </c>
      <c r="AA24" s="72" t="s">
        <v>94</v>
      </c>
      <c r="AB24" s="71">
        <f t="shared" ref="AB24" si="30">AB18</f>
        <v>440.12208190176005</v>
      </c>
      <c r="AC24" s="75" t="s">
        <v>94</v>
      </c>
      <c r="AD24" s="71">
        <f t="shared" ref="AD24" si="31">AD18</f>
        <v>16.324481530988638</v>
      </c>
      <c r="AE24" s="75" t="s">
        <v>94</v>
      </c>
      <c r="AF24" s="71">
        <f t="shared" ref="AF24" si="32">AF18</f>
        <v>16.41293362</v>
      </c>
      <c r="AG24" s="75" t="s">
        <v>94</v>
      </c>
      <c r="AH24" s="71">
        <f t="shared" si="11"/>
        <v>472.85949705274868</v>
      </c>
      <c r="AI24" s="71" t="s">
        <v>94</v>
      </c>
      <c r="AJ24" s="77" t="s">
        <v>94</v>
      </c>
      <c r="AL24" s="32">
        <f t="shared" si="12"/>
        <v>0</v>
      </c>
      <c r="AN24" s="42"/>
    </row>
    <row r="25" spans="1:43" x14ac:dyDescent="0.25">
      <c r="A25" s="23" t="s">
        <v>48</v>
      </c>
      <c r="B25" s="24" t="s">
        <v>38</v>
      </c>
      <c r="C25" s="23" t="s">
        <v>75</v>
      </c>
      <c r="D25" s="30" t="s">
        <v>94</v>
      </c>
      <c r="E25" s="30" t="s">
        <v>94</v>
      </c>
      <c r="F25" s="25" t="s">
        <v>94</v>
      </c>
      <c r="G25" s="25" t="s">
        <v>94</v>
      </c>
      <c r="H25" s="25" t="s">
        <v>94</v>
      </c>
      <c r="I25" s="25" t="s">
        <v>94</v>
      </c>
      <c r="J25" s="71">
        <f t="shared" si="4"/>
        <v>11.657823012748642</v>
      </c>
      <c r="K25" s="71">
        <f>K26+K39+K40</f>
        <v>0</v>
      </c>
      <c r="L25" s="71">
        <f>L26+L39+L40</f>
        <v>11.657823012748642</v>
      </c>
      <c r="M25" s="71">
        <f>M26+M39+M40</f>
        <v>0</v>
      </c>
      <c r="N25" s="71">
        <f>N26+N39+N40</f>
        <v>0</v>
      </c>
      <c r="O25" s="71" t="s">
        <v>94</v>
      </c>
      <c r="P25" s="71" t="s">
        <v>94</v>
      </c>
      <c r="Q25" s="71" t="s">
        <v>94</v>
      </c>
      <c r="R25" s="71" t="s">
        <v>94</v>
      </c>
      <c r="S25" s="71" t="s">
        <v>94</v>
      </c>
      <c r="T25" s="72" t="s">
        <v>94</v>
      </c>
      <c r="U25" s="72" t="s">
        <v>94</v>
      </c>
      <c r="V25" s="72" t="s">
        <v>94</v>
      </c>
      <c r="W25" s="73">
        <f t="shared" si="6"/>
        <v>11.657823012748642</v>
      </c>
      <c r="X25" s="72" t="s">
        <v>94</v>
      </c>
      <c r="Y25" s="71" t="str">
        <f t="shared" si="7"/>
        <v>нд</v>
      </c>
      <c r="Z25" s="72" t="s">
        <v>94</v>
      </c>
      <c r="AA25" s="72" t="s">
        <v>94</v>
      </c>
      <c r="AB25" s="71">
        <f>AB26+AB39+AB40</f>
        <v>4.5494163417600006</v>
      </c>
      <c r="AC25" s="75" t="s">
        <v>94</v>
      </c>
      <c r="AD25" s="71">
        <f>AD26+AD39+AD40</f>
        <v>2.08590159098864</v>
      </c>
      <c r="AE25" s="75" t="s">
        <v>94</v>
      </c>
      <c r="AF25" s="71">
        <f>AF26+AF39+AF40</f>
        <v>5.0225050800000002</v>
      </c>
      <c r="AG25" s="75" t="s">
        <v>94</v>
      </c>
      <c r="AH25" s="71">
        <f t="shared" si="11"/>
        <v>11.65782301274864</v>
      </c>
      <c r="AI25" s="71" t="s">
        <v>94</v>
      </c>
      <c r="AJ25" s="76" t="s">
        <v>94</v>
      </c>
      <c r="AL25" s="32">
        <f t="shared" si="12"/>
        <v>0</v>
      </c>
      <c r="AN25" s="42"/>
    </row>
    <row r="26" spans="1:43" x14ac:dyDescent="0.25">
      <c r="A26" s="20" t="s">
        <v>49</v>
      </c>
      <c r="B26" s="21" t="s">
        <v>50</v>
      </c>
      <c r="C26" s="26" t="s">
        <v>75</v>
      </c>
      <c r="D26" s="30" t="s">
        <v>94</v>
      </c>
      <c r="E26" s="30" t="s">
        <v>94</v>
      </c>
      <c r="F26" s="25" t="s">
        <v>94</v>
      </c>
      <c r="G26" s="25" t="s">
        <v>94</v>
      </c>
      <c r="H26" s="25" t="s">
        <v>94</v>
      </c>
      <c r="I26" s="25" t="s">
        <v>94</v>
      </c>
      <c r="J26" s="71">
        <f t="shared" si="4"/>
        <v>11.657823012748642</v>
      </c>
      <c r="K26" s="74">
        <f>K27+K28</f>
        <v>0</v>
      </c>
      <c r="L26" s="74">
        <f t="shared" ref="L26:N26" si="33">L27+L28</f>
        <v>11.657823012748642</v>
      </c>
      <c r="M26" s="74">
        <f t="shared" si="33"/>
        <v>0</v>
      </c>
      <c r="N26" s="74">
        <f t="shared" si="33"/>
        <v>0</v>
      </c>
      <c r="O26" s="71" t="s">
        <v>94</v>
      </c>
      <c r="P26" s="71" t="s">
        <v>94</v>
      </c>
      <c r="Q26" s="71" t="s">
        <v>94</v>
      </c>
      <c r="R26" s="71" t="s">
        <v>94</v>
      </c>
      <c r="S26" s="71" t="s">
        <v>94</v>
      </c>
      <c r="T26" s="72" t="s">
        <v>94</v>
      </c>
      <c r="U26" s="72" t="s">
        <v>94</v>
      </c>
      <c r="V26" s="72" t="s">
        <v>94</v>
      </c>
      <c r="W26" s="73">
        <f t="shared" si="6"/>
        <v>11.657823012748642</v>
      </c>
      <c r="X26" s="72" t="s">
        <v>94</v>
      </c>
      <c r="Y26" s="71" t="str">
        <f t="shared" si="7"/>
        <v>нд</v>
      </c>
      <c r="Z26" s="72" t="s">
        <v>94</v>
      </c>
      <c r="AA26" s="72" t="s">
        <v>94</v>
      </c>
      <c r="AB26" s="74">
        <f t="shared" ref="AB26" si="34">AB27+AB28</f>
        <v>4.5494163417600006</v>
      </c>
      <c r="AC26" s="75" t="s">
        <v>94</v>
      </c>
      <c r="AD26" s="74">
        <f t="shared" ref="AD26" si="35">AD27+AD28</f>
        <v>2.08590159098864</v>
      </c>
      <c r="AE26" s="75" t="s">
        <v>94</v>
      </c>
      <c r="AF26" s="74">
        <f t="shared" ref="AF26" si="36">AF27+AF28</f>
        <v>5.0225050800000002</v>
      </c>
      <c r="AG26" s="75" t="s">
        <v>94</v>
      </c>
      <c r="AH26" s="74">
        <f t="shared" si="11"/>
        <v>11.65782301274864</v>
      </c>
      <c r="AI26" s="71" t="s">
        <v>94</v>
      </c>
      <c r="AJ26" s="76" t="s">
        <v>94</v>
      </c>
      <c r="AL26" s="32">
        <f t="shared" si="12"/>
        <v>0</v>
      </c>
      <c r="AN26" s="42"/>
    </row>
    <row r="27" spans="1:43" ht="31.5" x14ac:dyDescent="0.25">
      <c r="A27" s="20" t="s">
        <v>51</v>
      </c>
      <c r="B27" s="21" t="s">
        <v>52</v>
      </c>
      <c r="C27" s="26" t="s">
        <v>75</v>
      </c>
      <c r="D27" s="30" t="s">
        <v>94</v>
      </c>
      <c r="E27" s="30" t="s">
        <v>94</v>
      </c>
      <c r="F27" s="25" t="s">
        <v>94</v>
      </c>
      <c r="G27" s="25" t="s">
        <v>94</v>
      </c>
      <c r="H27" s="25" t="s">
        <v>94</v>
      </c>
      <c r="I27" s="25" t="s">
        <v>94</v>
      </c>
      <c r="J27" s="71">
        <f t="shared" si="4"/>
        <v>0</v>
      </c>
      <c r="K27" s="74">
        <v>0</v>
      </c>
      <c r="L27" s="74">
        <v>0</v>
      </c>
      <c r="M27" s="74">
        <v>0</v>
      </c>
      <c r="N27" s="74">
        <v>0</v>
      </c>
      <c r="O27" s="71" t="s">
        <v>94</v>
      </c>
      <c r="P27" s="71" t="s">
        <v>94</v>
      </c>
      <c r="Q27" s="71" t="s">
        <v>94</v>
      </c>
      <c r="R27" s="71" t="s">
        <v>94</v>
      </c>
      <c r="S27" s="71" t="s">
        <v>94</v>
      </c>
      <c r="T27" s="72" t="s">
        <v>94</v>
      </c>
      <c r="U27" s="72" t="s">
        <v>94</v>
      </c>
      <c r="V27" s="72" t="s">
        <v>94</v>
      </c>
      <c r="W27" s="73">
        <f t="shared" si="6"/>
        <v>0</v>
      </c>
      <c r="X27" s="72" t="s">
        <v>94</v>
      </c>
      <c r="Y27" s="71" t="str">
        <f t="shared" si="7"/>
        <v>нд</v>
      </c>
      <c r="Z27" s="72" t="s">
        <v>94</v>
      </c>
      <c r="AA27" s="72" t="s">
        <v>94</v>
      </c>
      <c r="AB27" s="74">
        <v>0</v>
      </c>
      <c r="AC27" s="75" t="s">
        <v>94</v>
      </c>
      <c r="AD27" s="74">
        <v>0</v>
      </c>
      <c r="AE27" s="75" t="s">
        <v>94</v>
      </c>
      <c r="AF27" s="74">
        <v>0</v>
      </c>
      <c r="AG27" s="75" t="s">
        <v>94</v>
      </c>
      <c r="AH27" s="74">
        <f t="shared" si="11"/>
        <v>0</v>
      </c>
      <c r="AI27" s="71" t="s">
        <v>94</v>
      </c>
      <c r="AJ27" s="76" t="s">
        <v>94</v>
      </c>
      <c r="AL27" s="32">
        <f t="shared" si="12"/>
        <v>0</v>
      </c>
      <c r="AN27" s="42"/>
    </row>
    <row r="28" spans="1:43" ht="31.5" x14ac:dyDescent="0.25">
      <c r="A28" s="20" t="s">
        <v>53</v>
      </c>
      <c r="B28" s="21" t="s">
        <v>54</v>
      </c>
      <c r="C28" s="26" t="s">
        <v>75</v>
      </c>
      <c r="D28" s="30" t="s">
        <v>94</v>
      </c>
      <c r="E28" s="30" t="s">
        <v>94</v>
      </c>
      <c r="F28" s="25" t="s">
        <v>94</v>
      </c>
      <c r="G28" s="25" t="s">
        <v>94</v>
      </c>
      <c r="H28" s="25" t="s">
        <v>94</v>
      </c>
      <c r="I28" s="25" t="s">
        <v>94</v>
      </c>
      <c r="J28" s="71">
        <f t="shared" si="4"/>
        <v>11.657823012748642</v>
      </c>
      <c r="K28" s="74">
        <f>SUM(K29:K38)</f>
        <v>0</v>
      </c>
      <c r="L28" s="74">
        <f>SUM(L29:L38)</f>
        <v>11.657823012748642</v>
      </c>
      <c r="M28" s="74">
        <f>SUM(M29:M38)</f>
        <v>0</v>
      </c>
      <c r="N28" s="74">
        <f>SUM(N29:N38)</f>
        <v>0</v>
      </c>
      <c r="O28" s="71" t="s">
        <v>94</v>
      </c>
      <c r="P28" s="71" t="s">
        <v>94</v>
      </c>
      <c r="Q28" s="71" t="s">
        <v>94</v>
      </c>
      <c r="R28" s="71" t="s">
        <v>94</v>
      </c>
      <c r="S28" s="71" t="s">
        <v>94</v>
      </c>
      <c r="T28" s="72" t="s">
        <v>94</v>
      </c>
      <c r="U28" s="72" t="s">
        <v>94</v>
      </c>
      <c r="V28" s="72" t="s">
        <v>94</v>
      </c>
      <c r="W28" s="73">
        <f t="shared" si="6"/>
        <v>11.657823012748642</v>
      </c>
      <c r="X28" s="72" t="s">
        <v>94</v>
      </c>
      <c r="Y28" s="71" t="str">
        <f t="shared" si="7"/>
        <v>нд</v>
      </c>
      <c r="Z28" s="72" t="s">
        <v>94</v>
      </c>
      <c r="AA28" s="72" t="s">
        <v>94</v>
      </c>
      <c r="AB28" s="74">
        <f>SUM(AB29:AB38)</f>
        <v>4.5494163417600006</v>
      </c>
      <c r="AC28" s="75" t="s">
        <v>94</v>
      </c>
      <c r="AD28" s="74">
        <f>SUM(AD29:AD38)</f>
        <v>2.08590159098864</v>
      </c>
      <c r="AE28" s="75" t="s">
        <v>94</v>
      </c>
      <c r="AF28" s="74">
        <f>SUM(AF29:AF38)</f>
        <v>5.0225050800000002</v>
      </c>
      <c r="AG28" s="75" t="s">
        <v>94</v>
      </c>
      <c r="AH28" s="74">
        <f t="shared" si="11"/>
        <v>11.65782301274864</v>
      </c>
      <c r="AI28" s="71" t="s">
        <v>94</v>
      </c>
      <c r="AJ28" s="76" t="s">
        <v>94</v>
      </c>
      <c r="AL28" s="32">
        <f t="shared" si="12"/>
        <v>0</v>
      </c>
      <c r="AN28" s="42"/>
    </row>
    <row r="29" spans="1:43" ht="31.5" x14ac:dyDescent="0.25">
      <c r="A29" s="26" t="s">
        <v>77</v>
      </c>
      <c r="B29" s="27" t="s">
        <v>111</v>
      </c>
      <c r="C29" s="26" t="s">
        <v>101</v>
      </c>
      <c r="D29" s="31">
        <v>2025</v>
      </c>
      <c r="E29" s="25">
        <v>2025</v>
      </c>
      <c r="F29" s="25" t="s">
        <v>94</v>
      </c>
      <c r="G29" s="25" t="s">
        <v>94</v>
      </c>
      <c r="H29" s="25" t="s">
        <v>94</v>
      </c>
      <c r="I29" s="25" t="s">
        <v>94</v>
      </c>
      <c r="J29" s="71">
        <f t="shared" si="4"/>
        <v>0.39581728600000005</v>
      </c>
      <c r="K29" s="71">
        <v>0</v>
      </c>
      <c r="L29" s="71">
        <f>395.817286/1000</f>
        <v>0.39581728600000005</v>
      </c>
      <c r="M29" s="71">
        <v>0</v>
      </c>
      <c r="N29" s="71">
        <v>0</v>
      </c>
      <c r="O29" s="71" t="s">
        <v>94</v>
      </c>
      <c r="P29" s="71" t="s">
        <v>94</v>
      </c>
      <c r="Q29" s="71" t="s">
        <v>94</v>
      </c>
      <c r="R29" s="71" t="s">
        <v>94</v>
      </c>
      <c r="S29" s="71" t="s">
        <v>94</v>
      </c>
      <c r="T29" s="72" t="s">
        <v>94</v>
      </c>
      <c r="U29" s="72" t="s">
        <v>94</v>
      </c>
      <c r="V29" s="72" t="s">
        <v>94</v>
      </c>
      <c r="W29" s="73">
        <f t="shared" si="6"/>
        <v>0.39581728600000005</v>
      </c>
      <c r="X29" s="72" t="s">
        <v>94</v>
      </c>
      <c r="Y29" s="71" t="str">
        <f t="shared" si="7"/>
        <v>нд</v>
      </c>
      <c r="Z29" s="72" t="s">
        <v>94</v>
      </c>
      <c r="AA29" s="72" t="s">
        <v>94</v>
      </c>
      <c r="AB29" s="71">
        <f>J29</f>
        <v>0.39581728600000005</v>
      </c>
      <c r="AC29" s="75" t="s">
        <v>94</v>
      </c>
      <c r="AD29" s="71">
        <v>0</v>
      </c>
      <c r="AE29" s="75" t="s">
        <v>94</v>
      </c>
      <c r="AF29" s="71">
        <v>0</v>
      </c>
      <c r="AG29" s="75" t="s">
        <v>94</v>
      </c>
      <c r="AH29" s="74">
        <f t="shared" si="11"/>
        <v>0.39581728600000005</v>
      </c>
      <c r="AI29" s="71" t="s">
        <v>94</v>
      </c>
      <c r="AJ29" s="76" t="s">
        <v>94</v>
      </c>
      <c r="AK29" s="32">
        <f>AH29-J29</f>
        <v>0</v>
      </c>
      <c r="AL29" s="32">
        <f t="shared" si="12"/>
        <v>0</v>
      </c>
      <c r="AN29" s="42"/>
    </row>
    <row r="30" spans="1:43" ht="47.25" x14ac:dyDescent="0.25">
      <c r="A30" s="26" t="s">
        <v>78</v>
      </c>
      <c r="B30" s="27" t="s">
        <v>112</v>
      </c>
      <c r="C30" s="26" t="s">
        <v>113</v>
      </c>
      <c r="D30" s="31">
        <v>2025</v>
      </c>
      <c r="E30" s="25">
        <v>2027</v>
      </c>
      <c r="F30" s="25" t="s">
        <v>94</v>
      </c>
      <c r="G30" s="25" t="s">
        <v>94</v>
      </c>
      <c r="H30" s="25" t="s">
        <v>94</v>
      </c>
      <c r="I30" s="25" t="s">
        <v>94</v>
      </c>
      <c r="J30" s="71">
        <f t="shared" si="4"/>
        <v>1.7386762</v>
      </c>
      <c r="K30" s="71">
        <v>0</v>
      </c>
      <c r="L30" s="71">
        <f>1738.6762/1000</f>
        <v>1.7386762</v>
      </c>
      <c r="M30" s="71">
        <v>0</v>
      </c>
      <c r="N30" s="71">
        <v>0</v>
      </c>
      <c r="O30" s="71" t="s">
        <v>94</v>
      </c>
      <c r="P30" s="71" t="s">
        <v>94</v>
      </c>
      <c r="Q30" s="71" t="s">
        <v>94</v>
      </c>
      <c r="R30" s="71" t="s">
        <v>94</v>
      </c>
      <c r="S30" s="71" t="s">
        <v>94</v>
      </c>
      <c r="T30" s="72" t="s">
        <v>94</v>
      </c>
      <c r="U30" s="72" t="s">
        <v>94</v>
      </c>
      <c r="V30" s="72" t="s">
        <v>94</v>
      </c>
      <c r="W30" s="73">
        <f t="shared" si="6"/>
        <v>1.7386762</v>
      </c>
      <c r="X30" s="72" t="s">
        <v>94</v>
      </c>
      <c r="Y30" s="71" t="str">
        <f t="shared" si="7"/>
        <v>нд</v>
      </c>
      <c r="Z30" s="72" t="s">
        <v>94</v>
      </c>
      <c r="AA30" s="72" t="s">
        <v>94</v>
      </c>
      <c r="AB30" s="71">
        <v>0.75236658000000001</v>
      </c>
      <c r="AC30" s="75" t="s">
        <v>94</v>
      </c>
      <c r="AD30" s="71">
        <v>0</v>
      </c>
      <c r="AE30" s="75" t="s">
        <v>94</v>
      </c>
      <c r="AF30" s="71">
        <v>0.98630962</v>
      </c>
      <c r="AG30" s="75" t="s">
        <v>94</v>
      </c>
      <c r="AH30" s="74">
        <f t="shared" si="11"/>
        <v>1.7386762</v>
      </c>
      <c r="AI30" s="71" t="s">
        <v>94</v>
      </c>
      <c r="AJ30" s="76" t="s">
        <v>94</v>
      </c>
      <c r="AK30" s="32">
        <f t="shared" ref="AK30:AK57" si="37">AH30-J30</f>
        <v>0</v>
      </c>
      <c r="AL30" s="32">
        <f t="shared" si="12"/>
        <v>0</v>
      </c>
      <c r="AN30" s="42"/>
    </row>
    <row r="31" spans="1:43" ht="31.5" x14ac:dyDescent="0.25">
      <c r="A31" s="26" t="s">
        <v>79</v>
      </c>
      <c r="B31" s="27" t="s">
        <v>114</v>
      </c>
      <c r="C31" s="26" t="s">
        <v>115</v>
      </c>
      <c r="D31" s="31">
        <v>2025</v>
      </c>
      <c r="E31" s="25">
        <v>2025</v>
      </c>
      <c r="F31" s="25" t="s">
        <v>94</v>
      </c>
      <c r="G31" s="25" t="s">
        <v>94</v>
      </c>
      <c r="H31" s="25" t="s">
        <v>94</v>
      </c>
      <c r="I31" s="25" t="s">
        <v>94</v>
      </c>
      <c r="J31" s="71">
        <f t="shared" si="4"/>
        <v>0.77607528000000003</v>
      </c>
      <c r="K31" s="71">
        <v>0</v>
      </c>
      <c r="L31" s="71">
        <f>776.07528/1000</f>
        <v>0.77607528000000003</v>
      </c>
      <c r="M31" s="71">
        <v>0</v>
      </c>
      <c r="N31" s="71">
        <v>0</v>
      </c>
      <c r="O31" s="71" t="s">
        <v>94</v>
      </c>
      <c r="P31" s="71" t="s">
        <v>94</v>
      </c>
      <c r="Q31" s="71" t="s">
        <v>94</v>
      </c>
      <c r="R31" s="71" t="s">
        <v>94</v>
      </c>
      <c r="S31" s="71" t="s">
        <v>94</v>
      </c>
      <c r="T31" s="72" t="s">
        <v>94</v>
      </c>
      <c r="U31" s="72" t="s">
        <v>94</v>
      </c>
      <c r="V31" s="72" t="s">
        <v>94</v>
      </c>
      <c r="W31" s="73">
        <f t="shared" si="6"/>
        <v>0.77607528000000003</v>
      </c>
      <c r="X31" s="72" t="s">
        <v>94</v>
      </c>
      <c r="Y31" s="71" t="str">
        <f t="shared" si="7"/>
        <v>нд</v>
      </c>
      <c r="Z31" s="72" t="s">
        <v>94</v>
      </c>
      <c r="AA31" s="72" t="s">
        <v>94</v>
      </c>
      <c r="AB31" s="71">
        <f>J31</f>
        <v>0.77607528000000003</v>
      </c>
      <c r="AC31" s="75" t="s">
        <v>94</v>
      </c>
      <c r="AD31" s="71">
        <v>0</v>
      </c>
      <c r="AE31" s="75" t="s">
        <v>94</v>
      </c>
      <c r="AF31" s="71">
        <v>0</v>
      </c>
      <c r="AG31" s="75" t="s">
        <v>94</v>
      </c>
      <c r="AH31" s="71">
        <f t="shared" si="11"/>
        <v>0.77607528000000003</v>
      </c>
      <c r="AI31" s="71" t="s">
        <v>94</v>
      </c>
      <c r="AJ31" s="76" t="s">
        <v>94</v>
      </c>
      <c r="AK31" s="32">
        <f t="shared" si="37"/>
        <v>0</v>
      </c>
      <c r="AL31" s="32">
        <f t="shared" si="12"/>
        <v>0</v>
      </c>
      <c r="AN31" s="42"/>
    </row>
    <row r="32" spans="1:43" ht="31.5" x14ac:dyDescent="0.25">
      <c r="A32" s="26" t="s">
        <v>80</v>
      </c>
      <c r="B32" s="21" t="s">
        <v>116</v>
      </c>
      <c r="C32" s="26" t="s">
        <v>117</v>
      </c>
      <c r="D32" s="31">
        <v>2027</v>
      </c>
      <c r="E32" s="25">
        <v>2027</v>
      </c>
      <c r="F32" s="25" t="s">
        <v>94</v>
      </c>
      <c r="G32" s="25" t="s">
        <v>94</v>
      </c>
      <c r="H32" s="25" t="s">
        <v>94</v>
      </c>
      <c r="I32" s="25" t="s">
        <v>94</v>
      </c>
      <c r="J32" s="71">
        <f>K32+L32+M32+N32</f>
        <v>2.82257398</v>
      </c>
      <c r="K32" s="71">
        <v>0</v>
      </c>
      <c r="L32" s="71">
        <f>2822.57398/1000</f>
        <v>2.82257398</v>
      </c>
      <c r="M32" s="71">
        <v>0</v>
      </c>
      <c r="N32" s="71">
        <v>0</v>
      </c>
      <c r="O32" s="71" t="s">
        <v>94</v>
      </c>
      <c r="P32" s="71" t="s">
        <v>94</v>
      </c>
      <c r="Q32" s="71" t="s">
        <v>94</v>
      </c>
      <c r="R32" s="71" t="s">
        <v>94</v>
      </c>
      <c r="S32" s="71" t="s">
        <v>94</v>
      </c>
      <c r="T32" s="72" t="s">
        <v>94</v>
      </c>
      <c r="U32" s="72" t="s">
        <v>94</v>
      </c>
      <c r="V32" s="72" t="s">
        <v>94</v>
      </c>
      <c r="W32" s="73">
        <f t="shared" si="6"/>
        <v>2.82257398</v>
      </c>
      <c r="X32" s="72" t="s">
        <v>94</v>
      </c>
      <c r="Y32" s="71" t="str">
        <f>O32</f>
        <v>нд</v>
      </c>
      <c r="Z32" s="72" t="s">
        <v>94</v>
      </c>
      <c r="AA32" s="72" t="s">
        <v>94</v>
      </c>
      <c r="AB32" s="71">
        <v>0</v>
      </c>
      <c r="AC32" s="75" t="s">
        <v>94</v>
      </c>
      <c r="AD32" s="71">
        <v>0</v>
      </c>
      <c r="AE32" s="75" t="s">
        <v>94</v>
      </c>
      <c r="AF32" s="71">
        <f>J32</f>
        <v>2.82257398</v>
      </c>
      <c r="AG32" s="75" t="s">
        <v>94</v>
      </c>
      <c r="AH32" s="74">
        <f t="shared" si="11"/>
        <v>2.82257398</v>
      </c>
      <c r="AI32" s="71" t="s">
        <v>94</v>
      </c>
      <c r="AJ32" s="76" t="s">
        <v>94</v>
      </c>
      <c r="AK32" s="32">
        <f t="shared" si="37"/>
        <v>0</v>
      </c>
      <c r="AL32" s="32">
        <f t="shared" si="12"/>
        <v>0</v>
      </c>
      <c r="AN32" s="42"/>
    </row>
    <row r="33" spans="1:40" ht="31.5" x14ac:dyDescent="0.25">
      <c r="A33" s="26" t="s">
        <v>81</v>
      </c>
      <c r="B33" s="27" t="s">
        <v>118</v>
      </c>
      <c r="C33" s="26" t="s">
        <v>119</v>
      </c>
      <c r="D33" s="31">
        <v>2026</v>
      </c>
      <c r="E33" s="25">
        <v>2026</v>
      </c>
      <c r="F33" s="25" t="s">
        <v>94</v>
      </c>
      <c r="G33" s="25" t="s">
        <v>94</v>
      </c>
      <c r="H33" s="25" t="s">
        <v>94</v>
      </c>
      <c r="I33" s="25" t="s">
        <v>94</v>
      </c>
      <c r="J33" s="71">
        <f t="shared" ref="J33:J38" si="38">K33+L33+M33+N33</f>
        <v>0.68040210999999995</v>
      </c>
      <c r="K33" s="71">
        <v>0</v>
      </c>
      <c r="L33" s="71">
        <f>680.40211/1000</f>
        <v>0.68040210999999995</v>
      </c>
      <c r="M33" s="71">
        <v>0</v>
      </c>
      <c r="N33" s="71">
        <v>0</v>
      </c>
      <c r="O33" s="71" t="s">
        <v>94</v>
      </c>
      <c r="P33" s="71" t="s">
        <v>94</v>
      </c>
      <c r="Q33" s="71" t="s">
        <v>94</v>
      </c>
      <c r="R33" s="71" t="s">
        <v>94</v>
      </c>
      <c r="S33" s="71" t="s">
        <v>94</v>
      </c>
      <c r="T33" s="72" t="s">
        <v>94</v>
      </c>
      <c r="U33" s="72" t="s">
        <v>94</v>
      </c>
      <c r="V33" s="72" t="s">
        <v>94</v>
      </c>
      <c r="W33" s="73">
        <f t="shared" si="6"/>
        <v>0.68040210999999995</v>
      </c>
      <c r="X33" s="72" t="s">
        <v>94</v>
      </c>
      <c r="Y33" s="71" t="str">
        <f t="shared" si="7"/>
        <v>нд</v>
      </c>
      <c r="Z33" s="72" t="s">
        <v>94</v>
      </c>
      <c r="AA33" s="72" t="s">
        <v>94</v>
      </c>
      <c r="AB33" s="71">
        <v>0</v>
      </c>
      <c r="AC33" s="75" t="s">
        <v>94</v>
      </c>
      <c r="AD33" s="71">
        <f>J33</f>
        <v>0.68040210999999995</v>
      </c>
      <c r="AE33" s="75" t="s">
        <v>94</v>
      </c>
      <c r="AF33" s="71">
        <v>0</v>
      </c>
      <c r="AG33" s="75" t="s">
        <v>94</v>
      </c>
      <c r="AH33" s="74">
        <f t="shared" si="11"/>
        <v>0.68040210999999995</v>
      </c>
      <c r="AI33" s="71" t="s">
        <v>94</v>
      </c>
      <c r="AJ33" s="76" t="s">
        <v>94</v>
      </c>
      <c r="AK33" s="32">
        <f t="shared" si="37"/>
        <v>0</v>
      </c>
      <c r="AL33" s="32">
        <f t="shared" si="12"/>
        <v>0</v>
      </c>
      <c r="AN33" s="42"/>
    </row>
    <row r="34" spans="1:40" ht="47.25" x14ac:dyDescent="0.25">
      <c r="A34" s="26" t="s">
        <v>82</v>
      </c>
      <c r="B34" s="27" t="s">
        <v>120</v>
      </c>
      <c r="C34" s="26" t="s">
        <v>121</v>
      </c>
      <c r="D34" s="31">
        <v>2025</v>
      </c>
      <c r="E34" s="25">
        <v>2025</v>
      </c>
      <c r="F34" s="25" t="s">
        <v>94</v>
      </c>
      <c r="G34" s="25" t="s">
        <v>94</v>
      </c>
      <c r="H34" s="25" t="s">
        <v>94</v>
      </c>
      <c r="I34" s="25" t="s">
        <v>94</v>
      </c>
      <c r="J34" s="71">
        <f t="shared" si="38"/>
        <v>0.69969680000000001</v>
      </c>
      <c r="K34" s="71">
        <v>0</v>
      </c>
      <c r="L34" s="71">
        <f>699.6968/1000</f>
        <v>0.69969680000000001</v>
      </c>
      <c r="M34" s="71">
        <v>0</v>
      </c>
      <c r="N34" s="71">
        <v>0</v>
      </c>
      <c r="O34" s="71" t="s">
        <v>94</v>
      </c>
      <c r="P34" s="71" t="s">
        <v>94</v>
      </c>
      <c r="Q34" s="71" t="s">
        <v>94</v>
      </c>
      <c r="R34" s="71" t="s">
        <v>94</v>
      </c>
      <c r="S34" s="71" t="s">
        <v>94</v>
      </c>
      <c r="T34" s="72" t="s">
        <v>94</v>
      </c>
      <c r="U34" s="72" t="s">
        <v>94</v>
      </c>
      <c r="V34" s="72" t="s">
        <v>94</v>
      </c>
      <c r="W34" s="73">
        <f t="shared" si="6"/>
        <v>0.69969680000000001</v>
      </c>
      <c r="X34" s="72" t="s">
        <v>94</v>
      </c>
      <c r="Y34" s="71" t="str">
        <f t="shared" si="7"/>
        <v>нд</v>
      </c>
      <c r="Z34" s="72" t="s">
        <v>94</v>
      </c>
      <c r="AA34" s="72" t="s">
        <v>94</v>
      </c>
      <c r="AB34" s="71">
        <f>J34</f>
        <v>0.69969680000000001</v>
      </c>
      <c r="AC34" s="75" t="s">
        <v>94</v>
      </c>
      <c r="AD34" s="71">
        <v>0</v>
      </c>
      <c r="AE34" s="75" t="s">
        <v>94</v>
      </c>
      <c r="AF34" s="71">
        <v>0</v>
      </c>
      <c r="AG34" s="75" t="s">
        <v>94</v>
      </c>
      <c r="AH34" s="74">
        <f t="shared" si="11"/>
        <v>0.69969680000000001</v>
      </c>
      <c r="AI34" s="71" t="s">
        <v>94</v>
      </c>
      <c r="AJ34" s="76" t="s">
        <v>94</v>
      </c>
      <c r="AK34" s="32">
        <f t="shared" si="37"/>
        <v>0</v>
      </c>
      <c r="AL34" s="32">
        <f t="shared" si="12"/>
        <v>0</v>
      </c>
      <c r="AN34" s="42"/>
    </row>
    <row r="35" spans="1:40" ht="47.25" x14ac:dyDescent="0.25">
      <c r="A35" s="26" t="s">
        <v>83</v>
      </c>
      <c r="B35" s="27" t="s">
        <v>122</v>
      </c>
      <c r="C35" s="26" t="s">
        <v>123</v>
      </c>
      <c r="D35" s="31">
        <v>2026</v>
      </c>
      <c r="E35" s="25">
        <v>2026</v>
      </c>
      <c r="F35" s="25" t="s">
        <v>94</v>
      </c>
      <c r="G35" s="25" t="s">
        <v>94</v>
      </c>
      <c r="H35" s="25" t="s">
        <v>94</v>
      </c>
      <c r="I35" s="25" t="s">
        <v>94</v>
      </c>
      <c r="J35" s="71">
        <f t="shared" si="38"/>
        <v>0.85103322098863998</v>
      </c>
      <c r="K35" s="71">
        <v>0</v>
      </c>
      <c r="L35" s="71">
        <f>851.03322098864/1000</f>
        <v>0.85103322098863998</v>
      </c>
      <c r="M35" s="71">
        <v>0</v>
      </c>
      <c r="N35" s="71">
        <v>0</v>
      </c>
      <c r="O35" s="71" t="s">
        <v>94</v>
      </c>
      <c r="P35" s="71" t="s">
        <v>94</v>
      </c>
      <c r="Q35" s="71" t="s">
        <v>94</v>
      </c>
      <c r="R35" s="71" t="s">
        <v>94</v>
      </c>
      <c r="S35" s="71" t="s">
        <v>94</v>
      </c>
      <c r="T35" s="72" t="s">
        <v>94</v>
      </c>
      <c r="U35" s="72" t="s">
        <v>94</v>
      </c>
      <c r="V35" s="72" t="s">
        <v>94</v>
      </c>
      <c r="W35" s="73">
        <f>J35</f>
        <v>0.85103322098863998</v>
      </c>
      <c r="X35" s="72" t="s">
        <v>94</v>
      </c>
      <c r="Y35" s="71" t="str">
        <f t="shared" si="7"/>
        <v>нд</v>
      </c>
      <c r="Z35" s="72" t="s">
        <v>94</v>
      </c>
      <c r="AA35" s="72" t="s">
        <v>94</v>
      </c>
      <c r="AB35" s="71">
        <v>0</v>
      </c>
      <c r="AC35" s="75" t="s">
        <v>94</v>
      </c>
      <c r="AD35" s="71">
        <f>J35</f>
        <v>0.85103322098863998</v>
      </c>
      <c r="AE35" s="75" t="s">
        <v>94</v>
      </c>
      <c r="AF35" s="71">
        <v>0</v>
      </c>
      <c r="AG35" s="75" t="s">
        <v>94</v>
      </c>
      <c r="AH35" s="74">
        <f t="shared" si="11"/>
        <v>0.85103322098863998</v>
      </c>
      <c r="AI35" s="71" t="s">
        <v>94</v>
      </c>
      <c r="AJ35" s="76" t="s">
        <v>94</v>
      </c>
      <c r="AK35" s="32">
        <f t="shared" si="37"/>
        <v>0</v>
      </c>
      <c r="AL35" s="32">
        <f t="shared" si="12"/>
        <v>0</v>
      </c>
      <c r="AN35" s="42"/>
    </row>
    <row r="36" spans="1:40" ht="31.5" x14ac:dyDescent="0.25">
      <c r="A36" s="26" t="s">
        <v>84</v>
      </c>
      <c r="B36" s="27" t="s">
        <v>124</v>
      </c>
      <c r="C36" s="26" t="s">
        <v>125</v>
      </c>
      <c r="D36" s="31">
        <v>2026</v>
      </c>
      <c r="E36" s="25">
        <v>2026</v>
      </c>
      <c r="F36" s="25" t="s">
        <v>94</v>
      </c>
      <c r="G36" s="25" t="s">
        <v>94</v>
      </c>
      <c r="H36" s="25" t="s">
        <v>94</v>
      </c>
      <c r="I36" s="25" t="s">
        <v>94</v>
      </c>
      <c r="J36" s="71">
        <f t="shared" si="38"/>
        <v>0.55446625999999999</v>
      </c>
      <c r="K36" s="71">
        <v>0</v>
      </c>
      <c r="L36" s="71">
        <f>554.46626/1000</f>
        <v>0.55446625999999999</v>
      </c>
      <c r="M36" s="71">
        <v>0</v>
      </c>
      <c r="N36" s="71">
        <v>0</v>
      </c>
      <c r="O36" s="71" t="s">
        <v>94</v>
      </c>
      <c r="P36" s="71" t="s">
        <v>94</v>
      </c>
      <c r="Q36" s="71" t="s">
        <v>94</v>
      </c>
      <c r="R36" s="71" t="s">
        <v>94</v>
      </c>
      <c r="S36" s="71" t="s">
        <v>94</v>
      </c>
      <c r="T36" s="72" t="s">
        <v>94</v>
      </c>
      <c r="U36" s="72" t="s">
        <v>94</v>
      </c>
      <c r="V36" s="72" t="s">
        <v>94</v>
      </c>
      <c r="W36" s="73">
        <f t="shared" si="6"/>
        <v>0.55446625999999999</v>
      </c>
      <c r="X36" s="72" t="s">
        <v>94</v>
      </c>
      <c r="Y36" s="71" t="str">
        <f>O36</f>
        <v>нд</v>
      </c>
      <c r="Z36" s="72" t="s">
        <v>94</v>
      </c>
      <c r="AA36" s="72" t="s">
        <v>94</v>
      </c>
      <c r="AB36" s="71">
        <v>0</v>
      </c>
      <c r="AC36" s="75" t="s">
        <v>94</v>
      </c>
      <c r="AD36" s="71">
        <f>J36</f>
        <v>0.55446625999999999</v>
      </c>
      <c r="AE36" s="75" t="s">
        <v>94</v>
      </c>
      <c r="AF36" s="71">
        <v>0</v>
      </c>
      <c r="AG36" s="75" t="s">
        <v>94</v>
      </c>
      <c r="AH36" s="74">
        <f t="shared" si="11"/>
        <v>0.55446625999999999</v>
      </c>
      <c r="AI36" s="71" t="s">
        <v>94</v>
      </c>
      <c r="AJ36" s="76" t="s">
        <v>94</v>
      </c>
      <c r="AK36" s="32">
        <f t="shared" si="37"/>
        <v>0</v>
      </c>
      <c r="AL36" s="32">
        <f t="shared" si="12"/>
        <v>0</v>
      </c>
      <c r="AN36" s="42"/>
    </row>
    <row r="37" spans="1:40" ht="47.25" x14ac:dyDescent="0.25">
      <c r="A37" s="26" t="s">
        <v>85</v>
      </c>
      <c r="B37" s="27" t="s">
        <v>126</v>
      </c>
      <c r="C37" s="26" t="s">
        <v>127</v>
      </c>
      <c r="D37" s="31">
        <v>2025</v>
      </c>
      <c r="E37" s="25">
        <v>2025</v>
      </c>
      <c r="F37" s="25" t="s">
        <v>94</v>
      </c>
      <c r="G37" s="25" t="s">
        <v>94</v>
      </c>
      <c r="H37" s="25" t="s">
        <v>94</v>
      </c>
      <c r="I37" s="25" t="s">
        <v>94</v>
      </c>
      <c r="J37" s="71">
        <f t="shared" si="38"/>
        <v>1.9254603957600001</v>
      </c>
      <c r="K37" s="71">
        <v>0</v>
      </c>
      <c r="L37" s="71">
        <f>1925.46039576/1000</f>
        <v>1.9254603957600001</v>
      </c>
      <c r="M37" s="71">
        <v>0</v>
      </c>
      <c r="N37" s="71">
        <v>0</v>
      </c>
      <c r="O37" s="71" t="s">
        <v>94</v>
      </c>
      <c r="P37" s="71" t="s">
        <v>94</v>
      </c>
      <c r="Q37" s="71" t="s">
        <v>94</v>
      </c>
      <c r="R37" s="71" t="s">
        <v>94</v>
      </c>
      <c r="S37" s="71" t="s">
        <v>94</v>
      </c>
      <c r="T37" s="72" t="s">
        <v>94</v>
      </c>
      <c r="U37" s="72" t="s">
        <v>94</v>
      </c>
      <c r="V37" s="72" t="s">
        <v>94</v>
      </c>
      <c r="W37" s="73">
        <f t="shared" si="6"/>
        <v>1.9254603957600001</v>
      </c>
      <c r="X37" s="72" t="s">
        <v>94</v>
      </c>
      <c r="Y37" s="71" t="str">
        <f t="shared" si="7"/>
        <v>нд</v>
      </c>
      <c r="Z37" s="72" t="s">
        <v>94</v>
      </c>
      <c r="AA37" s="72" t="s">
        <v>94</v>
      </c>
      <c r="AB37" s="71">
        <f>J37</f>
        <v>1.9254603957600001</v>
      </c>
      <c r="AC37" s="75" t="s">
        <v>94</v>
      </c>
      <c r="AD37" s="71">
        <v>0</v>
      </c>
      <c r="AE37" s="75" t="s">
        <v>94</v>
      </c>
      <c r="AF37" s="71">
        <v>0</v>
      </c>
      <c r="AG37" s="75" t="s">
        <v>94</v>
      </c>
      <c r="AH37" s="74">
        <f t="shared" si="11"/>
        <v>1.9254603957600001</v>
      </c>
      <c r="AI37" s="71" t="s">
        <v>94</v>
      </c>
      <c r="AJ37" s="76" t="s">
        <v>94</v>
      </c>
      <c r="AK37" s="32">
        <f t="shared" si="37"/>
        <v>0</v>
      </c>
      <c r="AL37" s="32">
        <f t="shared" si="12"/>
        <v>0</v>
      </c>
      <c r="AN37" s="42"/>
    </row>
    <row r="38" spans="1:40" ht="47.25" x14ac:dyDescent="0.25">
      <c r="A38" s="26" t="s">
        <v>86</v>
      </c>
      <c r="B38" s="27" t="s">
        <v>128</v>
      </c>
      <c r="C38" s="26" t="s">
        <v>129</v>
      </c>
      <c r="D38" s="31">
        <v>2027</v>
      </c>
      <c r="E38" s="25">
        <v>2027</v>
      </c>
      <c r="F38" s="25" t="s">
        <v>94</v>
      </c>
      <c r="G38" s="25" t="s">
        <v>94</v>
      </c>
      <c r="H38" s="25" t="s">
        <v>94</v>
      </c>
      <c r="I38" s="25" t="s">
        <v>94</v>
      </c>
      <c r="J38" s="71">
        <f t="shared" si="38"/>
        <v>1.21362148</v>
      </c>
      <c r="K38" s="71">
        <v>0</v>
      </c>
      <c r="L38" s="71">
        <f>1213.62148/1000</f>
        <v>1.21362148</v>
      </c>
      <c r="M38" s="71">
        <v>0</v>
      </c>
      <c r="N38" s="71">
        <v>0</v>
      </c>
      <c r="O38" s="71" t="s">
        <v>94</v>
      </c>
      <c r="P38" s="71" t="s">
        <v>94</v>
      </c>
      <c r="Q38" s="71" t="s">
        <v>94</v>
      </c>
      <c r="R38" s="71" t="s">
        <v>94</v>
      </c>
      <c r="S38" s="71" t="s">
        <v>94</v>
      </c>
      <c r="T38" s="72" t="s">
        <v>94</v>
      </c>
      <c r="U38" s="72" t="s">
        <v>94</v>
      </c>
      <c r="V38" s="72" t="s">
        <v>94</v>
      </c>
      <c r="W38" s="73">
        <f t="shared" si="6"/>
        <v>1.21362148</v>
      </c>
      <c r="X38" s="72" t="s">
        <v>94</v>
      </c>
      <c r="Y38" s="71" t="str">
        <f t="shared" si="7"/>
        <v>нд</v>
      </c>
      <c r="Z38" s="72" t="s">
        <v>94</v>
      </c>
      <c r="AA38" s="72" t="s">
        <v>94</v>
      </c>
      <c r="AB38" s="71">
        <v>0</v>
      </c>
      <c r="AC38" s="75" t="s">
        <v>94</v>
      </c>
      <c r="AD38" s="71">
        <v>0</v>
      </c>
      <c r="AE38" s="75" t="s">
        <v>94</v>
      </c>
      <c r="AF38" s="71">
        <f>J38</f>
        <v>1.21362148</v>
      </c>
      <c r="AG38" s="75" t="s">
        <v>94</v>
      </c>
      <c r="AH38" s="71">
        <f t="shared" si="11"/>
        <v>1.21362148</v>
      </c>
      <c r="AI38" s="71" t="s">
        <v>94</v>
      </c>
      <c r="AJ38" s="76" t="s">
        <v>94</v>
      </c>
      <c r="AK38" s="32">
        <f t="shared" si="37"/>
        <v>0</v>
      </c>
      <c r="AL38" s="32">
        <f t="shared" si="12"/>
        <v>0</v>
      </c>
      <c r="AN38" s="42"/>
    </row>
    <row r="39" spans="1:40" ht="31.5" x14ac:dyDescent="0.25">
      <c r="A39" s="20" t="s">
        <v>55</v>
      </c>
      <c r="B39" s="21" t="s">
        <v>56</v>
      </c>
      <c r="C39" s="26" t="s">
        <v>75</v>
      </c>
      <c r="D39" s="25" t="s">
        <v>94</v>
      </c>
      <c r="E39" s="25" t="s">
        <v>94</v>
      </c>
      <c r="F39" s="25" t="s">
        <v>94</v>
      </c>
      <c r="G39" s="25" t="s">
        <v>94</v>
      </c>
      <c r="H39" s="25" t="s">
        <v>94</v>
      </c>
      <c r="I39" s="25" t="s">
        <v>94</v>
      </c>
      <c r="J39" s="71">
        <f t="shared" ref="J39:J41" si="39">K39+L39+M39+N39</f>
        <v>0</v>
      </c>
      <c r="K39" s="71">
        <v>0</v>
      </c>
      <c r="L39" s="71">
        <v>0</v>
      </c>
      <c r="M39" s="71">
        <v>0</v>
      </c>
      <c r="N39" s="71">
        <v>0</v>
      </c>
      <c r="O39" s="71" t="s">
        <v>94</v>
      </c>
      <c r="P39" s="71" t="s">
        <v>94</v>
      </c>
      <c r="Q39" s="71" t="s">
        <v>94</v>
      </c>
      <c r="R39" s="71" t="s">
        <v>94</v>
      </c>
      <c r="S39" s="71" t="s">
        <v>94</v>
      </c>
      <c r="T39" s="72" t="s">
        <v>94</v>
      </c>
      <c r="U39" s="72" t="s">
        <v>94</v>
      </c>
      <c r="V39" s="72" t="s">
        <v>94</v>
      </c>
      <c r="W39" s="73">
        <f t="shared" si="6"/>
        <v>0</v>
      </c>
      <c r="X39" s="72" t="s">
        <v>94</v>
      </c>
      <c r="Y39" s="71" t="str">
        <f t="shared" si="7"/>
        <v>нд</v>
      </c>
      <c r="Z39" s="72" t="s">
        <v>94</v>
      </c>
      <c r="AA39" s="72" t="s">
        <v>94</v>
      </c>
      <c r="AB39" s="71">
        <v>0</v>
      </c>
      <c r="AC39" s="75" t="s">
        <v>94</v>
      </c>
      <c r="AD39" s="71">
        <v>0</v>
      </c>
      <c r="AE39" s="75" t="s">
        <v>94</v>
      </c>
      <c r="AF39" s="71">
        <v>0</v>
      </c>
      <c r="AG39" s="75" t="s">
        <v>94</v>
      </c>
      <c r="AH39" s="74">
        <f t="shared" si="11"/>
        <v>0</v>
      </c>
      <c r="AI39" s="71" t="s">
        <v>94</v>
      </c>
      <c r="AJ39" s="76" t="s">
        <v>94</v>
      </c>
      <c r="AK39" s="32">
        <f t="shared" si="37"/>
        <v>0</v>
      </c>
      <c r="AL39" s="32">
        <f t="shared" si="12"/>
        <v>0</v>
      </c>
      <c r="AN39" s="42"/>
    </row>
    <row r="40" spans="1:40" ht="31.5" x14ac:dyDescent="0.25">
      <c r="A40" s="20" t="s">
        <v>57</v>
      </c>
      <c r="B40" s="21" t="s">
        <v>58</v>
      </c>
      <c r="C40" s="26" t="s">
        <v>75</v>
      </c>
      <c r="D40" s="25" t="s">
        <v>94</v>
      </c>
      <c r="E40" s="25" t="s">
        <v>94</v>
      </c>
      <c r="F40" s="25" t="s">
        <v>94</v>
      </c>
      <c r="G40" s="25" t="s">
        <v>94</v>
      </c>
      <c r="H40" s="25" t="s">
        <v>94</v>
      </c>
      <c r="I40" s="25" t="s">
        <v>94</v>
      </c>
      <c r="J40" s="71">
        <f t="shared" si="39"/>
        <v>0</v>
      </c>
      <c r="K40" s="71">
        <v>0</v>
      </c>
      <c r="L40" s="71">
        <v>0</v>
      </c>
      <c r="M40" s="71">
        <v>0</v>
      </c>
      <c r="N40" s="71">
        <v>0</v>
      </c>
      <c r="O40" s="71" t="s">
        <v>94</v>
      </c>
      <c r="P40" s="71" t="s">
        <v>94</v>
      </c>
      <c r="Q40" s="71" t="s">
        <v>94</v>
      </c>
      <c r="R40" s="71" t="s">
        <v>94</v>
      </c>
      <c r="S40" s="71" t="s">
        <v>94</v>
      </c>
      <c r="T40" s="72" t="s">
        <v>94</v>
      </c>
      <c r="U40" s="72" t="s">
        <v>94</v>
      </c>
      <c r="V40" s="72" t="s">
        <v>94</v>
      </c>
      <c r="W40" s="73">
        <f t="shared" si="6"/>
        <v>0</v>
      </c>
      <c r="X40" s="72" t="s">
        <v>94</v>
      </c>
      <c r="Y40" s="71" t="str">
        <f t="shared" si="7"/>
        <v>нд</v>
      </c>
      <c r="Z40" s="72" t="s">
        <v>94</v>
      </c>
      <c r="AA40" s="72" t="s">
        <v>94</v>
      </c>
      <c r="AB40" s="71">
        <v>0</v>
      </c>
      <c r="AC40" s="75" t="s">
        <v>94</v>
      </c>
      <c r="AD40" s="71">
        <v>0</v>
      </c>
      <c r="AE40" s="75" t="s">
        <v>94</v>
      </c>
      <c r="AF40" s="71">
        <v>0</v>
      </c>
      <c r="AG40" s="75" t="s">
        <v>94</v>
      </c>
      <c r="AH40" s="74">
        <f t="shared" si="11"/>
        <v>0</v>
      </c>
      <c r="AI40" s="71" t="s">
        <v>94</v>
      </c>
      <c r="AJ40" s="76" t="s">
        <v>94</v>
      </c>
      <c r="AK40" s="32">
        <f t="shared" si="37"/>
        <v>0</v>
      </c>
      <c r="AL40" s="32">
        <f t="shared" si="12"/>
        <v>0</v>
      </c>
      <c r="AN40" s="42"/>
    </row>
    <row r="41" spans="1:40" ht="31.5" x14ac:dyDescent="0.25">
      <c r="A41" s="23" t="s">
        <v>59</v>
      </c>
      <c r="B41" s="24" t="s">
        <v>40</v>
      </c>
      <c r="C41" s="23" t="s">
        <v>75</v>
      </c>
      <c r="D41" s="25" t="s">
        <v>94</v>
      </c>
      <c r="E41" s="25" t="s">
        <v>94</v>
      </c>
      <c r="F41" s="25" t="s">
        <v>94</v>
      </c>
      <c r="G41" s="25" t="s">
        <v>94</v>
      </c>
      <c r="H41" s="25" t="s">
        <v>94</v>
      </c>
      <c r="I41" s="25" t="s">
        <v>94</v>
      </c>
      <c r="J41" s="71">
        <f t="shared" si="39"/>
        <v>0</v>
      </c>
      <c r="K41" s="71">
        <v>0</v>
      </c>
      <c r="L41" s="71">
        <v>0</v>
      </c>
      <c r="M41" s="71">
        <v>0</v>
      </c>
      <c r="N41" s="71">
        <v>0</v>
      </c>
      <c r="O41" s="71" t="s">
        <v>94</v>
      </c>
      <c r="P41" s="71" t="s">
        <v>94</v>
      </c>
      <c r="Q41" s="71" t="s">
        <v>94</v>
      </c>
      <c r="R41" s="71" t="s">
        <v>94</v>
      </c>
      <c r="S41" s="71" t="s">
        <v>94</v>
      </c>
      <c r="T41" s="72" t="s">
        <v>94</v>
      </c>
      <c r="U41" s="72" t="s">
        <v>94</v>
      </c>
      <c r="V41" s="72" t="s">
        <v>94</v>
      </c>
      <c r="W41" s="73">
        <f t="shared" si="6"/>
        <v>0</v>
      </c>
      <c r="X41" s="72" t="s">
        <v>94</v>
      </c>
      <c r="Y41" s="71" t="str">
        <f t="shared" si="7"/>
        <v>нд</v>
      </c>
      <c r="Z41" s="72" t="s">
        <v>94</v>
      </c>
      <c r="AA41" s="72" t="s">
        <v>94</v>
      </c>
      <c r="AB41" s="71">
        <v>0</v>
      </c>
      <c r="AC41" s="75" t="s">
        <v>94</v>
      </c>
      <c r="AD41" s="71">
        <v>0</v>
      </c>
      <c r="AE41" s="75" t="s">
        <v>94</v>
      </c>
      <c r="AF41" s="71">
        <v>0</v>
      </c>
      <c r="AG41" s="75" t="s">
        <v>94</v>
      </c>
      <c r="AH41" s="74">
        <f>AF41+AD41+AB41</f>
        <v>0</v>
      </c>
      <c r="AI41" s="71" t="s">
        <v>94</v>
      </c>
      <c r="AJ41" s="76" t="s">
        <v>94</v>
      </c>
      <c r="AK41" s="32">
        <f t="shared" si="37"/>
        <v>0</v>
      </c>
      <c r="AL41" s="32">
        <f t="shared" si="12"/>
        <v>0</v>
      </c>
      <c r="AN41" s="42"/>
    </row>
    <row r="42" spans="1:40" x14ac:dyDescent="0.25">
      <c r="A42" s="23" t="s">
        <v>60</v>
      </c>
      <c r="B42" s="24" t="s">
        <v>42</v>
      </c>
      <c r="C42" s="23" t="s">
        <v>75</v>
      </c>
      <c r="D42" s="25" t="s">
        <v>94</v>
      </c>
      <c r="E42" s="25" t="s">
        <v>94</v>
      </c>
      <c r="F42" s="25" t="s">
        <v>94</v>
      </c>
      <c r="G42" s="25" t="s">
        <v>94</v>
      </c>
      <c r="H42" s="25" t="s">
        <v>94</v>
      </c>
      <c r="I42" s="25" t="s">
        <v>94</v>
      </c>
      <c r="J42" s="71">
        <f>J43+J45+J46+J51</f>
        <v>36.955224099999995</v>
      </c>
      <c r="K42" s="71">
        <f>K43+K45+K46+K51</f>
        <v>0</v>
      </c>
      <c r="L42" s="71">
        <f>L43+L45+L46+L51</f>
        <v>1.04868922</v>
      </c>
      <c r="M42" s="71">
        <f>M43+M45+M46+M51</f>
        <v>18.670782060000001</v>
      </c>
      <c r="N42" s="71">
        <f>N43+N45+N46+N51</f>
        <v>17.235752819999998</v>
      </c>
      <c r="O42" s="71" t="s">
        <v>94</v>
      </c>
      <c r="P42" s="71" t="s">
        <v>94</v>
      </c>
      <c r="Q42" s="71" t="s">
        <v>94</v>
      </c>
      <c r="R42" s="71" t="s">
        <v>94</v>
      </c>
      <c r="S42" s="71" t="s">
        <v>94</v>
      </c>
      <c r="T42" s="72" t="s">
        <v>94</v>
      </c>
      <c r="U42" s="72" t="s">
        <v>94</v>
      </c>
      <c r="V42" s="72" t="s">
        <v>94</v>
      </c>
      <c r="W42" s="73">
        <f>J42</f>
        <v>36.955224099999995</v>
      </c>
      <c r="X42" s="72" t="s">
        <v>94</v>
      </c>
      <c r="Y42" s="71" t="str">
        <f>O42</f>
        <v>нд</v>
      </c>
      <c r="Z42" s="72" t="s">
        <v>94</v>
      </c>
      <c r="AA42" s="72" t="s">
        <v>94</v>
      </c>
      <c r="AB42" s="71">
        <f>AB43+AB45+AB46+AB51</f>
        <v>11.326215620000001</v>
      </c>
      <c r="AC42" s="75" t="s">
        <v>94</v>
      </c>
      <c r="AD42" s="71">
        <f>AD43+AD45+AD46+AD51</f>
        <v>14.238579939999999</v>
      </c>
      <c r="AE42" s="75" t="s">
        <v>94</v>
      </c>
      <c r="AF42" s="71">
        <f>AF43+AF45+AF46+AF51</f>
        <v>11.39042854</v>
      </c>
      <c r="AG42" s="75" t="s">
        <v>94</v>
      </c>
      <c r="AH42" s="71">
        <f t="shared" si="11"/>
        <v>36.955224100000002</v>
      </c>
      <c r="AI42" s="71" t="s">
        <v>94</v>
      </c>
      <c r="AJ42" s="76" t="s">
        <v>94</v>
      </c>
      <c r="AK42" s="32">
        <f t="shared" si="37"/>
        <v>0</v>
      </c>
      <c r="AL42" s="32">
        <f t="shared" si="12"/>
        <v>0</v>
      </c>
      <c r="AN42" s="42"/>
    </row>
    <row r="43" spans="1:40" ht="31.5" x14ac:dyDescent="0.25">
      <c r="A43" s="20" t="s">
        <v>61</v>
      </c>
      <c r="B43" s="21" t="s">
        <v>62</v>
      </c>
      <c r="C43" s="26" t="s">
        <v>75</v>
      </c>
      <c r="D43" s="25" t="s">
        <v>94</v>
      </c>
      <c r="E43" s="25" t="s">
        <v>94</v>
      </c>
      <c r="F43" s="25" t="s">
        <v>94</v>
      </c>
      <c r="G43" s="25" t="s">
        <v>94</v>
      </c>
      <c r="H43" s="25" t="s">
        <v>94</v>
      </c>
      <c r="I43" s="25" t="s">
        <v>94</v>
      </c>
      <c r="J43" s="71">
        <f>K43+L43+M43+N43</f>
        <v>1.04868922</v>
      </c>
      <c r="K43" s="71">
        <v>0</v>
      </c>
      <c r="L43" s="71">
        <f>L44</f>
        <v>1.04868922</v>
      </c>
      <c r="M43" s="71">
        <v>0</v>
      </c>
      <c r="N43" s="71">
        <v>0</v>
      </c>
      <c r="O43" s="71" t="s">
        <v>94</v>
      </c>
      <c r="P43" s="71" t="s">
        <v>94</v>
      </c>
      <c r="Q43" s="71" t="s">
        <v>94</v>
      </c>
      <c r="R43" s="71" t="s">
        <v>94</v>
      </c>
      <c r="S43" s="71" t="s">
        <v>94</v>
      </c>
      <c r="T43" s="72" t="s">
        <v>94</v>
      </c>
      <c r="U43" s="72" t="s">
        <v>94</v>
      </c>
      <c r="V43" s="72" t="s">
        <v>94</v>
      </c>
      <c r="W43" s="73">
        <f>J43</f>
        <v>1.04868922</v>
      </c>
      <c r="X43" s="72" t="s">
        <v>94</v>
      </c>
      <c r="Y43" s="71" t="str">
        <f>O43</f>
        <v>нд</v>
      </c>
      <c r="Z43" s="72" t="s">
        <v>94</v>
      </c>
      <c r="AA43" s="72" t="s">
        <v>94</v>
      </c>
      <c r="AB43" s="71">
        <f>AB44</f>
        <v>1.04868922</v>
      </c>
      <c r="AC43" s="75" t="s">
        <v>94</v>
      </c>
      <c r="AD43" s="71">
        <f>AD44</f>
        <v>0</v>
      </c>
      <c r="AE43" s="75" t="s">
        <v>94</v>
      </c>
      <c r="AF43" s="71">
        <f>AF44</f>
        <v>0</v>
      </c>
      <c r="AG43" s="75" t="s">
        <v>94</v>
      </c>
      <c r="AH43" s="71">
        <f>AH44</f>
        <v>1.04868922</v>
      </c>
      <c r="AI43" s="71" t="s">
        <v>94</v>
      </c>
      <c r="AJ43" s="76" t="s">
        <v>94</v>
      </c>
      <c r="AK43" s="32">
        <f t="shared" si="37"/>
        <v>0</v>
      </c>
      <c r="AL43" s="32">
        <f t="shared" si="12"/>
        <v>0</v>
      </c>
      <c r="AN43" s="42"/>
    </row>
    <row r="44" spans="1:40" ht="47.25" x14ac:dyDescent="0.25">
      <c r="A44" s="26" t="s">
        <v>104</v>
      </c>
      <c r="B44" s="27" t="s">
        <v>102</v>
      </c>
      <c r="C44" s="26" t="s">
        <v>103</v>
      </c>
      <c r="D44" s="25">
        <v>2024</v>
      </c>
      <c r="E44" s="25">
        <v>2025</v>
      </c>
      <c r="F44" s="25" t="s">
        <v>94</v>
      </c>
      <c r="G44" s="25" t="s">
        <v>94</v>
      </c>
      <c r="H44" s="25" t="s">
        <v>94</v>
      </c>
      <c r="I44" s="25" t="s">
        <v>94</v>
      </c>
      <c r="J44" s="71">
        <f>K44+L44+M44+N44</f>
        <v>1.04868922</v>
      </c>
      <c r="K44" s="71">
        <v>0</v>
      </c>
      <c r="L44" s="71">
        <f>1048.68922/1000</f>
        <v>1.04868922</v>
      </c>
      <c r="M44" s="71">
        <v>0</v>
      </c>
      <c r="N44" s="71">
        <v>0</v>
      </c>
      <c r="O44" s="71" t="s">
        <v>94</v>
      </c>
      <c r="P44" s="71" t="s">
        <v>94</v>
      </c>
      <c r="Q44" s="71" t="s">
        <v>94</v>
      </c>
      <c r="R44" s="71" t="s">
        <v>94</v>
      </c>
      <c r="S44" s="71" t="s">
        <v>94</v>
      </c>
      <c r="T44" s="72" t="s">
        <v>94</v>
      </c>
      <c r="U44" s="72" t="s">
        <v>94</v>
      </c>
      <c r="V44" s="72" t="s">
        <v>94</v>
      </c>
      <c r="W44" s="73">
        <f>J44</f>
        <v>1.04868922</v>
      </c>
      <c r="X44" s="72" t="s">
        <v>94</v>
      </c>
      <c r="Y44" s="71" t="str">
        <f>O44</f>
        <v>нд</v>
      </c>
      <c r="Z44" s="72" t="s">
        <v>94</v>
      </c>
      <c r="AA44" s="72" t="s">
        <v>94</v>
      </c>
      <c r="AB44" s="71">
        <f>J44</f>
        <v>1.04868922</v>
      </c>
      <c r="AC44" s="75" t="s">
        <v>94</v>
      </c>
      <c r="AD44" s="71">
        <v>0</v>
      </c>
      <c r="AE44" s="75" t="s">
        <v>94</v>
      </c>
      <c r="AF44" s="71">
        <v>0</v>
      </c>
      <c r="AG44" s="75" t="s">
        <v>94</v>
      </c>
      <c r="AH44" s="74">
        <f>AF44+AD44+AB44</f>
        <v>1.04868922</v>
      </c>
      <c r="AI44" s="71" t="s">
        <v>94</v>
      </c>
      <c r="AJ44" s="76" t="s">
        <v>94</v>
      </c>
      <c r="AK44" s="32">
        <f t="shared" si="37"/>
        <v>0</v>
      </c>
      <c r="AL44" s="32">
        <f t="shared" si="12"/>
        <v>0</v>
      </c>
      <c r="AN44" s="42"/>
    </row>
    <row r="45" spans="1:40" ht="31.5" x14ac:dyDescent="0.25">
      <c r="A45" s="20" t="s">
        <v>63</v>
      </c>
      <c r="B45" s="21" t="s">
        <v>64</v>
      </c>
      <c r="C45" s="26" t="s">
        <v>75</v>
      </c>
      <c r="D45" s="25" t="s">
        <v>94</v>
      </c>
      <c r="E45" s="25" t="s">
        <v>94</v>
      </c>
      <c r="F45" s="25" t="s">
        <v>94</v>
      </c>
      <c r="G45" s="25" t="s">
        <v>94</v>
      </c>
      <c r="H45" s="25" t="s">
        <v>94</v>
      </c>
      <c r="I45" s="25" t="s">
        <v>94</v>
      </c>
      <c r="J45" s="71">
        <f>K45+L45+M45+N45</f>
        <v>0</v>
      </c>
      <c r="K45" s="71">
        <v>0</v>
      </c>
      <c r="L45" s="71">
        <v>0</v>
      </c>
      <c r="M45" s="71">
        <v>0</v>
      </c>
      <c r="N45" s="71">
        <v>0</v>
      </c>
      <c r="O45" s="71" t="s">
        <v>94</v>
      </c>
      <c r="P45" s="71" t="s">
        <v>94</v>
      </c>
      <c r="Q45" s="71" t="s">
        <v>94</v>
      </c>
      <c r="R45" s="71" t="s">
        <v>94</v>
      </c>
      <c r="S45" s="71" t="s">
        <v>94</v>
      </c>
      <c r="T45" s="72" t="s">
        <v>94</v>
      </c>
      <c r="U45" s="72" t="s">
        <v>94</v>
      </c>
      <c r="V45" s="72" t="s">
        <v>94</v>
      </c>
      <c r="W45" s="73">
        <f t="shared" si="6"/>
        <v>0</v>
      </c>
      <c r="X45" s="72" t="s">
        <v>94</v>
      </c>
      <c r="Y45" s="71" t="str">
        <f t="shared" si="7"/>
        <v>нд</v>
      </c>
      <c r="Z45" s="72" t="s">
        <v>94</v>
      </c>
      <c r="AA45" s="72" t="s">
        <v>94</v>
      </c>
      <c r="AB45" s="71">
        <v>0</v>
      </c>
      <c r="AC45" s="75" t="s">
        <v>94</v>
      </c>
      <c r="AD45" s="71">
        <v>0</v>
      </c>
      <c r="AE45" s="75" t="s">
        <v>94</v>
      </c>
      <c r="AF45" s="71">
        <v>0</v>
      </c>
      <c r="AG45" s="75" t="s">
        <v>94</v>
      </c>
      <c r="AH45" s="74">
        <f t="shared" si="11"/>
        <v>0</v>
      </c>
      <c r="AI45" s="71" t="s">
        <v>94</v>
      </c>
      <c r="AJ45" s="76" t="s">
        <v>94</v>
      </c>
      <c r="AK45" s="32">
        <f t="shared" si="37"/>
        <v>0</v>
      </c>
      <c r="AL45" s="32">
        <f t="shared" si="12"/>
        <v>0</v>
      </c>
      <c r="AN45" s="42"/>
    </row>
    <row r="46" spans="1:40" ht="47.25" x14ac:dyDescent="0.25">
      <c r="A46" s="20" t="s">
        <v>65</v>
      </c>
      <c r="B46" s="27" t="s">
        <v>87</v>
      </c>
      <c r="C46" s="26" t="s">
        <v>75</v>
      </c>
      <c r="D46" s="25" t="s">
        <v>94</v>
      </c>
      <c r="E46" s="25" t="s">
        <v>94</v>
      </c>
      <c r="F46" s="25" t="s">
        <v>94</v>
      </c>
      <c r="G46" s="25" t="s">
        <v>94</v>
      </c>
      <c r="H46" s="25" t="s">
        <v>94</v>
      </c>
      <c r="I46" s="25" t="s">
        <v>94</v>
      </c>
      <c r="J46" s="74">
        <f>J47+J48+J49+J50</f>
        <v>35.065096579999995</v>
      </c>
      <c r="K46" s="74">
        <f t="shared" ref="K46:N46" si="40">K47+K48+K49+K50</f>
        <v>0</v>
      </c>
      <c r="L46" s="74">
        <f t="shared" si="40"/>
        <v>0</v>
      </c>
      <c r="M46" s="74">
        <f t="shared" si="40"/>
        <v>18.670782060000001</v>
      </c>
      <c r="N46" s="74">
        <f t="shared" si="40"/>
        <v>16.394314519999998</v>
      </c>
      <c r="O46" s="71" t="s">
        <v>94</v>
      </c>
      <c r="P46" s="71" t="s">
        <v>94</v>
      </c>
      <c r="Q46" s="71" t="s">
        <v>94</v>
      </c>
      <c r="R46" s="71" t="s">
        <v>94</v>
      </c>
      <c r="S46" s="71" t="s">
        <v>94</v>
      </c>
      <c r="T46" s="72" t="s">
        <v>94</v>
      </c>
      <c r="U46" s="72" t="s">
        <v>94</v>
      </c>
      <c r="V46" s="72" t="s">
        <v>94</v>
      </c>
      <c r="W46" s="73">
        <f t="shared" si="6"/>
        <v>35.065096579999995</v>
      </c>
      <c r="X46" s="72" t="s">
        <v>94</v>
      </c>
      <c r="Y46" s="71" t="str">
        <f t="shared" si="7"/>
        <v>нд</v>
      </c>
      <c r="Z46" s="72" t="s">
        <v>94</v>
      </c>
      <c r="AA46" s="72" t="s">
        <v>94</v>
      </c>
      <c r="AB46" s="74">
        <f t="shared" ref="AB46" si="41">AB47+AB48+AB49+AB50</f>
        <v>10.277526400000001</v>
      </c>
      <c r="AC46" s="75" t="s">
        <v>94</v>
      </c>
      <c r="AD46" s="74">
        <f t="shared" ref="AD46" si="42">AD47+AD48+AD49+AD50</f>
        <v>13.397141639999999</v>
      </c>
      <c r="AE46" s="75" t="s">
        <v>94</v>
      </c>
      <c r="AF46" s="74">
        <f t="shared" ref="AF46" si="43">AF47+AF48+AF49+AF50</f>
        <v>11.39042854</v>
      </c>
      <c r="AG46" s="75" t="s">
        <v>94</v>
      </c>
      <c r="AH46" s="74">
        <f t="shared" si="11"/>
        <v>35.065096580000002</v>
      </c>
      <c r="AI46" s="71" t="s">
        <v>94</v>
      </c>
      <c r="AJ46" s="76" t="s">
        <v>94</v>
      </c>
      <c r="AK46" s="32">
        <f t="shared" si="37"/>
        <v>0</v>
      </c>
      <c r="AL46" s="32">
        <f t="shared" si="12"/>
        <v>0</v>
      </c>
      <c r="AN46" s="42"/>
    </row>
    <row r="47" spans="1:40" x14ac:dyDescent="0.25">
      <c r="A47" s="26" t="s">
        <v>88</v>
      </c>
      <c r="B47" s="27" t="s">
        <v>97</v>
      </c>
      <c r="C47" s="26" t="s">
        <v>130</v>
      </c>
      <c r="D47" s="31">
        <v>2025</v>
      </c>
      <c r="E47" s="25">
        <v>2027</v>
      </c>
      <c r="F47" s="25" t="s">
        <v>94</v>
      </c>
      <c r="G47" s="25" t="s">
        <v>94</v>
      </c>
      <c r="H47" s="25" t="s">
        <v>94</v>
      </c>
      <c r="I47" s="25" t="s">
        <v>94</v>
      </c>
      <c r="J47" s="71">
        <f t="shared" ref="J47:J50" si="44">K47+L47+M47+N47</f>
        <v>16.394314519999998</v>
      </c>
      <c r="K47" s="71">
        <v>0</v>
      </c>
      <c r="L47" s="71">
        <v>0</v>
      </c>
      <c r="M47" s="71">
        <v>0</v>
      </c>
      <c r="N47" s="71">
        <v>16.394314519999998</v>
      </c>
      <c r="O47" s="71" t="s">
        <v>94</v>
      </c>
      <c r="P47" s="71" t="s">
        <v>94</v>
      </c>
      <c r="Q47" s="71" t="s">
        <v>94</v>
      </c>
      <c r="R47" s="71" t="s">
        <v>94</v>
      </c>
      <c r="S47" s="71" t="s">
        <v>94</v>
      </c>
      <c r="T47" s="72" t="s">
        <v>94</v>
      </c>
      <c r="U47" s="72" t="s">
        <v>94</v>
      </c>
      <c r="V47" s="72" t="s">
        <v>94</v>
      </c>
      <c r="W47" s="73">
        <f t="shared" si="6"/>
        <v>16.394314519999998</v>
      </c>
      <c r="X47" s="72" t="s">
        <v>94</v>
      </c>
      <c r="Y47" s="71" t="str">
        <f t="shared" si="7"/>
        <v>нд</v>
      </c>
      <c r="Z47" s="72" t="s">
        <v>94</v>
      </c>
      <c r="AA47" s="72" t="s">
        <v>94</v>
      </c>
      <c r="AB47" s="71">
        <v>5.2209264000000006</v>
      </c>
      <c r="AC47" s="75" t="s">
        <v>94</v>
      </c>
      <c r="AD47" s="71">
        <v>5.4610890099999994</v>
      </c>
      <c r="AE47" s="75" t="s">
        <v>94</v>
      </c>
      <c r="AF47" s="71">
        <v>5.71229911</v>
      </c>
      <c r="AG47" s="75" t="s">
        <v>94</v>
      </c>
      <c r="AH47" s="74">
        <f t="shared" si="11"/>
        <v>16.394314519999998</v>
      </c>
      <c r="AI47" s="71" t="s">
        <v>94</v>
      </c>
      <c r="AJ47" s="76" t="s">
        <v>94</v>
      </c>
      <c r="AK47" s="32">
        <f t="shared" si="37"/>
        <v>0</v>
      </c>
      <c r="AL47" s="32">
        <f t="shared" si="12"/>
        <v>0</v>
      </c>
      <c r="AN47" s="42"/>
    </row>
    <row r="48" spans="1:40" ht="56.25" customHeight="1" x14ac:dyDescent="0.25">
      <c r="A48" s="26" t="s">
        <v>89</v>
      </c>
      <c r="B48" s="27" t="s">
        <v>98</v>
      </c>
      <c r="C48" s="26" t="s">
        <v>131</v>
      </c>
      <c r="D48" s="31">
        <v>2027</v>
      </c>
      <c r="E48" s="25">
        <v>2027</v>
      </c>
      <c r="F48" s="25" t="s">
        <v>94</v>
      </c>
      <c r="G48" s="25" t="s">
        <v>94</v>
      </c>
      <c r="H48" s="25" t="s">
        <v>94</v>
      </c>
      <c r="I48" s="25" t="s">
        <v>94</v>
      </c>
      <c r="J48" s="71">
        <f t="shared" si="44"/>
        <v>3.6172849199999999</v>
      </c>
      <c r="K48" s="71">
        <v>0</v>
      </c>
      <c r="L48" s="71">
        <v>0</v>
      </c>
      <c r="M48" s="71">
        <v>3.6172849199999999</v>
      </c>
      <c r="N48" s="71">
        <v>0</v>
      </c>
      <c r="O48" s="71" t="s">
        <v>94</v>
      </c>
      <c r="P48" s="71" t="s">
        <v>94</v>
      </c>
      <c r="Q48" s="71" t="s">
        <v>94</v>
      </c>
      <c r="R48" s="71" t="s">
        <v>94</v>
      </c>
      <c r="S48" s="71" t="s">
        <v>94</v>
      </c>
      <c r="T48" s="72" t="s">
        <v>94</v>
      </c>
      <c r="U48" s="72" t="s">
        <v>94</v>
      </c>
      <c r="V48" s="72" t="s">
        <v>94</v>
      </c>
      <c r="W48" s="73">
        <f t="shared" si="6"/>
        <v>3.6172849199999999</v>
      </c>
      <c r="X48" s="72" t="s">
        <v>94</v>
      </c>
      <c r="Y48" s="71" t="str">
        <f t="shared" si="7"/>
        <v>нд</v>
      </c>
      <c r="Z48" s="72" t="s">
        <v>94</v>
      </c>
      <c r="AA48" s="72" t="s">
        <v>94</v>
      </c>
      <c r="AB48" s="71">
        <v>0</v>
      </c>
      <c r="AC48" s="75" t="s">
        <v>94</v>
      </c>
      <c r="AD48" s="71">
        <v>0</v>
      </c>
      <c r="AE48" s="75" t="s">
        <v>94</v>
      </c>
      <c r="AF48" s="71">
        <v>3.6172849199999999</v>
      </c>
      <c r="AG48" s="75" t="s">
        <v>94</v>
      </c>
      <c r="AH48" s="74">
        <f t="shared" si="11"/>
        <v>3.6172849199999999</v>
      </c>
      <c r="AI48" s="71" t="s">
        <v>94</v>
      </c>
      <c r="AJ48" s="76" t="s">
        <v>94</v>
      </c>
      <c r="AK48" s="32">
        <f t="shared" si="37"/>
        <v>0</v>
      </c>
      <c r="AL48" s="32">
        <f t="shared" si="12"/>
        <v>0</v>
      </c>
      <c r="AN48" s="42"/>
    </row>
    <row r="49" spans="1:40" x14ac:dyDescent="0.25">
      <c r="A49" s="26" t="s">
        <v>90</v>
      </c>
      <c r="B49" s="27" t="s">
        <v>99</v>
      </c>
      <c r="C49" s="26" t="s">
        <v>132</v>
      </c>
      <c r="D49" s="31">
        <v>2025</v>
      </c>
      <c r="E49" s="25">
        <v>2027</v>
      </c>
      <c r="F49" s="25" t="s">
        <v>94</v>
      </c>
      <c r="G49" s="25" t="s">
        <v>94</v>
      </c>
      <c r="H49" s="25" t="s">
        <v>94</v>
      </c>
      <c r="I49" s="25" t="s">
        <v>94</v>
      </c>
      <c r="J49" s="71">
        <f t="shared" si="44"/>
        <v>14.594843710000001</v>
      </c>
      <c r="K49" s="71">
        <v>0</v>
      </c>
      <c r="L49" s="71">
        <v>0</v>
      </c>
      <c r="M49" s="71">
        <v>14.594843710000001</v>
      </c>
      <c r="N49" s="71">
        <v>0</v>
      </c>
      <c r="O49" s="71" t="s">
        <v>94</v>
      </c>
      <c r="P49" s="71" t="s">
        <v>94</v>
      </c>
      <c r="Q49" s="71" t="s">
        <v>94</v>
      </c>
      <c r="R49" s="71" t="s">
        <v>94</v>
      </c>
      <c r="S49" s="71" t="s">
        <v>94</v>
      </c>
      <c r="T49" s="72" t="s">
        <v>94</v>
      </c>
      <c r="U49" s="72" t="s">
        <v>94</v>
      </c>
      <c r="V49" s="72" t="s">
        <v>94</v>
      </c>
      <c r="W49" s="73">
        <f t="shared" si="6"/>
        <v>14.594843710000001</v>
      </c>
      <c r="X49" s="72" t="s">
        <v>94</v>
      </c>
      <c r="Y49" s="71" t="str">
        <f t="shared" si="7"/>
        <v>нд</v>
      </c>
      <c r="Z49" s="72" t="s">
        <v>94</v>
      </c>
      <c r="AA49" s="72" t="s">
        <v>94</v>
      </c>
      <c r="AB49" s="71">
        <v>5.0566000000000004</v>
      </c>
      <c r="AC49" s="75" t="s">
        <v>94</v>
      </c>
      <c r="AD49" s="71">
        <v>7.9360526299999998</v>
      </c>
      <c r="AE49" s="75" t="s">
        <v>94</v>
      </c>
      <c r="AF49" s="71">
        <v>1.6021910800000001</v>
      </c>
      <c r="AG49" s="75" t="s">
        <v>94</v>
      </c>
      <c r="AH49" s="74">
        <f t="shared" si="11"/>
        <v>14.594843709999999</v>
      </c>
      <c r="AI49" s="71" t="s">
        <v>94</v>
      </c>
      <c r="AJ49" s="76" t="s">
        <v>94</v>
      </c>
      <c r="AK49" s="32">
        <f t="shared" si="37"/>
        <v>0</v>
      </c>
      <c r="AL49" s="32">
        <f t="shared" si="12"/>
        <v>0</v>
      </c>
      <c r="AN49" s="42"/>
    </row>
    <row r="50" spans="1:40" ht="44.25" customHeight="1" x14ac:dyDescent="0.25">
      <c r="A50" s="26" t="s">
        <v>91</v>
      </c>
      <c r="B50" s="27" t="s">
        <v>133</v>
      </c>
      <c r="C50" s="26" t="s">
        <v>134</v>
      </c>
      <c r="D50" s="31">
        <v>2027</v>
      </c>
      <c r="E50" s="25">
        <v>2027</v>
      </c>
      <c r="F50" s="25" t="s">
        <v>94</v>
      </c>
      <c r="G50" s="25" t="s">
        <v>94</v>
      </c>
      <c r="H50" s="25" t="s">
        <v>94</v>
      </c>
      <c r="I50" s="25" t="s">
        <v>94</v>
      </c>
      <c r="J50" s="71">
        <f t="shared" si="44"/>
        <v>0.45865343000000003</v>
      </c>
      <c r="K50" s="71">
        <v>0</v>
      </c>
      <c r="L50" s="71">
        <v>0</v>
      </c>
      <c r="M50" s="71">
        <v>0.45865343000000003</v>
      </c>
      <c r="N50" s="71">
        <v>0</v>
      </c>
      <c r="O50" s="71" t="s">
        <v>94</v>
      </c>
      <c r="P50" s="71" t="s">
        <v>94</v>
      </c>
      <c r="Q50" s="71" t="s">
        <v>94</v>
      </c>
      <c r="R50" s="71" t="s">
        <v>94</v>
      </c>
      <c r="S50" s="71" t="s">
        <v>94</v>
      </c>
      <c r="T50" s="72" t="s">
        <v>94</v>
      </c>
      <c r="U50" s="72" t="s">
        <v>94</v>
      </c>
      <c r="V50" s="72" t="s">
        <v>94</v>
      </c>
      <c r="W50" s="73">
        <f t="shared" si="6"/>
        <v>0.45865343000000003</v>
      </c>
      <c r="X50" s="72" t="s">
        <v>94</v>
      </c>
      <c r="Y50" s="71" t="str">
        <f t="shared" si="7"/>
        <v>нд</v>
      </c>
      <c r="Z50" s="72" t="s">
        <v>94</v>
      </c>
      <c r="AA50" s="72" t="s">
        <v>94</v>
      </c>
      <c r="AB50" s="71">
        <v>0</v>
      </c>
      <c r="AC50" s="75" t="s">
        <v>94</v>
      </c>
      <c r="AD50" s="71">
        <v>0</v>
      </c>
      <c r="AE50" s="75" t="s">
        <v>94</v>
      </c>
      <c r="AF50" s="71">
        <v>0.45865343000000003</v>
      </c>
      <c r="AG50" s="75" t="s">
        <v>94</v>
      </c>
      <c r="AH50" s="74">
        <f t="shared" si="11"/>
        <v>0.45865343000000003</v>
      </c>
      <c r="AI50" s="71" t="s">
        <v>94</v>
      </c>
      <c r="AJ50" s="76" t="s">
        <v>94</v>
      </c>
      <c r="AK50" s="32">
        <f t="shared" si="37"/>
        <v>0</v>
      </c>
      <c r="AL50" s="32">
        <f t="shared" si="12"/>
        <v>0</v>
      </c>
      <c r="AN50" s="42"/>
    </row>
    <row r="51" spans="1:40" ht="31.5" x14ac:dyDescent="0.25">
      <c r="A51" s="20" t="s">
        <v>66</v>
      </c>
      <c r="B51" s="21" t="s">
        <v>67</v>
      </c>
      <c r="C51" s="26" t="s">
        <v>75</v>
      </c>
      <c r="D51" s="25" t="s">
        <v>94</v>
      </c>
      <c r="E51" s="25" t="s">
        <v>94</v>
      </c>
      <c r="F51" s="25" t="s">
        <v>94</v>
      </c>
      <c r="G51" s="25" t="s">
        <v>94</v>
      </c>
      <c r="H51" s="25" t="s">
        <v>94</v>
      </c>
      <c r="I51" s="25" t="s">
        <v>94</v>
      </c>
      <c r="J51" s="71">
        <f t="shared" ref="J51:J57" si="45">K51+L51+M51+N51</f>
        <v>0.84143829999999997</v>
      </c>
      <c r="K51" s="71">
        <v>0</v>
      </c>
      <c r="L51" s="71">
        <v>0</v>
      </c>
      <c r="M51" s="71">
        <v>0</v>
      </c>
      <c r="N51" s="71">
        <f>N52+N53</f>
        <v>0.84143829999999997</v>
      </c>
      <c r="O51" s="71" t="s">
        <v>94</v>
      </c>
      <c r="P51" s="71" t="s">
        <v>94</v>
      </c>
      <c r="Q51" s="71" t="s">
        <v>94</v>
      </c>
      <c r="R51" s="71" t="s">
        <v>94</v>
      </c>
      <c r="S51" s="71" t="s">
        <v>94</v>
      </c>
      <c r="T51" s="72" t="s">
        <v>94</v>
      </c>
      <c r="U51" s="72" t="s">
        <v>94</v>
      </c>
      <c r="V51" s="72" t="s">
        <v>94</v>
      </c>
      <c r="W51" s="73">
        <f t="shared" si="6"/>
        <v>0.84143829999999997</v>
      </c>
      <c r="X51" s="72" t="s">
        <v>94</v>
      </c>
      <c r="Y51" s="71" t="str">
        <f t="shared" si="7"/>
        <v>нд</v>
      </c>
      <c r="Z51" s="72" t="s">
        <v>94</v>
      </c>
      <c r="AA51" s="72" t="s">
        <v>94</v>
      </c>
      <c r="AB51" s="71">
        <f>AB52+AB53</f>
        <v>0</v>
      </c>
      <c r="AC51" s="75" t="s">
        <v>94</v>
      </c>
      <c r="AD51" s="71">
        <f>AD52+AD53</f>
        <v>0.84143829999999997</v>
      </c>
      <c r="AE51" s="75" t="s">
        <v>94</v>
      </c>
      <c r="AF51" s="71">
        <f>AF52+AF53</f>
        <v>0</v>
      </c>
      <c r="AG51" s="75" t="s">
        <v>94</v>
      </c>
      <c r="AH51" s="74">
        <f t="shared" si="11"/>
        <v>0.84143829999999997</v>
      </c>
      <c r="AI51" s="71" t="s">
        <v>94</v>
      </c>
      <c r="AJ51" s="76" t="s">
        <v>94</v>
      </c>
      <c r="AK51" s="32">
        <f t="shared" si="37"/>
        <v>0</v>
      </c>
      <c r="AL51" s="32">
        <f t="shared" si="12"/>
        <v>0</v>
      </c>
      <c r="AN51" s="42"/>
    </row>
    <row r="52" spans="1:40" ht="47.25" x14ac:dyDescent="0.25">
      <c r="A52" s="20" t="s">
        <v>68</v>
      </c>
      <c r="B52" s="21" t="s">
        <v>69</v>
      </c>
      <c r="C52" s="26" t="s">
        <v>75</v>
      </c>
      <c r="D52" s="25" t="s">
        <v>94</v>
      </c>
      <c r="E52" s="25" t="s">
        <v>94</v>
      </c>
      <c r="F52" s="25" t="s">
        <v>94</v>
      </c>
      <c r="G52" s="25" t="s">
        <v>94</v>
      </c>
      <c r="H52" s="25" t="s">
        <v>94</v>
      </c>
      <c r="I52" s="25" t="s">
        <v>94</v>
      </c>
      <c r="J52" s="71">
        <f t="shared" si="45"/>
        <v>0</v>
      </c>
      <c r="K52" s="71">
        <v>0</v>
      </c>
      <c r="L52" s="71">
        <v>0</v>
      </c>
      <c r="M52" s="71">
        <v>0</v>
      </c>
      <c r="N52" s="71">
        <v>0</v>
      </c>
      <c r="O52" s="71" t="s">
        <v>94</v>
      </c>
      <c r="P52" s="71" t="s">
        <v>94</v>
      </c>
      <c r="Q52" s="71" t="s">
        <v>94</v>
      </c>
      <c r="R52" s="71" t="s">
        <v>94</v>
      </c>
      <c r="S52" s="71" t="s">
        <v>94</v>
      </c>
      <c r="T52" s="72" t="s">
        <v>94</v>
      </c>
      <c r="U52" s="72" t="s">
        <v>94</v>
      </c>
      <c r="V52" s="72" t="s">
        <v>94</v>
      </c>
      <c r="W52" s="73">
        <f t="shared" si="6"/>
        <v>0</v>
      </c>
      <c r="X52" s="72" t="s">
        <v>94</v>
      </c>
      <c r="Y52" s="71" t="str">
        <f t="shared" si="7"/>
        <v>нд</v>
      </c>
      <c r="Z52" s="72" t="s">
        <v>94</v>
      </c>
      <c r="AA52" s="72" t="s">
        <v>94</v>
      </c>
      <c r="AB52" s="71">
        <v>0</v>
      </c>
      <c r="AC52" s="75" t="s">
        <v>94</v>
      </c>
      <c r="AD52" s="71">
        <v>0</v>
      </c>
      <c r="AE52" s="75" t="s">
        <v>94</v>
      </c>
      <c r="AF52" s="71">
        <v>0</v>
      </c>
      <c r="AG52" s="75" t="s">
        <v>94</v>
      </c>
      <c r="AH52" s="74">
        <f t="shared" si="11"/>
        <v>0</v>
      </c>
      <c r="AI52" s="71" t="s">
        <v>94</v>
      </c>
      <c r="AJ52" s="76" t="s">
        <v>94</v>
      </c>
      <c r="AK52" s="32">
        <f t="shared" si="37"/>
        <v>0</v>
      </c>
      <c r="AL52" s="32">
        <f t="shared" si="12"/>
        <v>0</v>
      </c>
      <c r="AN52" s="42"/>
    </row>
    <row r="53" spans="1:40" ht="31.5" x14ac:dyDescent="0.25">
      <c r="A53" s="20" t="s">
        <v>70</v>
      </c>
      <c r="B53" s="21" t="s">
        <v>71</v>
      </c>
      <c r="C53" s="26" t="s">
        <v>75</v>
      </c>
      <c r="D53" s="25" t="s">
        <v>94</v>
      </c>
      <c r="E53" s="25" t="s">
        <v>94</v>
      </c>
      <c r="F53" s="25" t="s">
        <v>94</v>
      </c>
      <c r="G53" s="25" t="s">
        <v>94</v>
      </c>
      <c r="H53" s="25" t="s">
        <v>94</v>
      </c>
      <c r="I53" s="25" t="s">
        <v>94</v>
      </c>
      <c r="J53" s="71">
        <f t="shared" si="45"/>
        <v>0.84143829999999997</v>
      </c>
      <c r="K53" s="71">
        <v>0</v>
      </c>
      <c r="L53" s="71">
        <v>0</v>
      </c>
      <c r="M53" s="71">
        <v>0</v>
      </c>
      <c r="N53" s="71">
        <f>N54</f>
        <v>0.84143829999999997</v>
      </c>
      <c r="O53" s="71" t="s">
        <v>94</v>
      </c>
      <c r="P53" s="71" t="s">
        <v>94</v>
      </c>
      <c r="Q53" s="71" t="s">
        <v>94</v>
      </c>
      <c r="R53" s="71" t="s">
        <v>94</v>
      </c>
      <c r="S53" s="71" t="s">
        <v>94</v>
      </c>
      <c r="T53" s="72" t="s">
        <v>94</v>
      </c>
      <c r="U53" s="72" t="s">
        <v>94</v>
      </c>
      <c r="V53" s="72" t="s">
        <v>94</v>
      </c>
      <c r="W53" s="73">
        <f>J53</f>
        <v>0.84143829999999997</v>
      </c>
      <c r="X53" s="72" t="s">
        <v>94</v>
      </c>
      <c r="Y53" s="71" t="str">
        <f t="shared" si="7"/>
        <v>нд</v>
      </c>
      <c r="Z53" s="72" t="s">
        <v>94</v>
      </c>
      <c r="AA53" s="72" t="s">
        <v>94</v>
      </c>
      <c r="AB53" s="71">
        <f>AB54</f>
        <v>0</v>
      </c>
      <c r="AC53" s="75" t="s">
        <v>94</v>
      </c>
      <c r="AD53" s="71">
        <f>AD54</f>
        <v>0.84143829999999997</v>
      </c>
      <c r="AE53" s="75" t="s">
        <v>94</v>
      </c>
      <c r="AF53" s="71">
        <f>AF54</f>
        <v>0</v>
      </c>
      <c r="AG53" s="75" t="s">
        <v>94</v>
      </c>
      <c r="AH53" s="74">
        <f t="shared" si="11"/>
        <v>0.84143829999999997</v>
      </c>
      <c r="AI53" s="71" t="s">
        <v>94</v>
      </c>
      <c r="AJ53" s="76" t="s">
        <v>94</v>
      </c>
      <c r="AK53" s="32">
        <f t="shared" si="37"/>
        <v>0</v>
      </c>
      <c r="AL53" s="32">
        <f t="shared" si="12"/>
        <v>0</v>
      </c>
      <c r="AN53" s="42"/>
    </row>
    <row r="54" spans="1:40" ht="47.25" x14ac:dyDescent="0.25">
      <c r="A54" s="26" t="s">
        <v>108</v>
      </c>
      <c r="B54" s="27" t="s">
        <v>109</v>
      </c>
      <c r="C54" s="26" t="s">
        <v>110</v>
      </c>
      <c r="D54" s="25">
        <v>2026</v>
      </c>
      <c r="E54" s="25">
        <v>2026</v>
      </c>
      <c r="F54" s="25" t="s">
        <v>94</v>
      </c>
      <c r="G54" s="25" t="s">
        <v>94</v>
      </c>
      <c r="H54" s="25" t="s">
        <v>94</v>
      </c>
      <c r="I54" s="25" t="s">
        <v>94</v>
      </c>
      <c r="J54" s="71">
        <f t="shared" ref="J54" si="46">K54+L54+M54+N54</f>
        <v>0.84143829999999997</v>
      </c>
      <c r="K54" s="71">
        <v>0</v>
      </c>
      <c r="L54" s="71">
        <v>0</v>
      </c>
      <c r="M54" s="71">
        <v>0</v>
      </c>
      <c r="N54" s="71">
        <v>0.84143829999999997</v>
      </c>
      <c r="O54" s="71" t="s">
        <v>94</v>
      </c>
      <c r="P54" s="71" t="s">
        <v>94</v>
      </c>
      <c r="Q54" s="71" t="s">
        <v>94</v>
      </c>
      <c r="R54" s="71" t="s">
        <v>94</v>
      </c>
      <c r="S54" s="71" t="s">
        <v>94</v>
      </c>
      <c r="T54" s="72" t="s">
        <v>94</v>
      </c>
      <c r="U54" s="72" t="s">
        <v>94</v>
      </c>
      <c r="V54" s="72" t="s">
        <v>94</v>
      </c>
      <c r="W54" s="73">
        <f>J54</f>
        <v>0.84143829999999997</v>
      </c>
      <c r="X54" s="72" t="s">
        <v>94</v>
      </c>
      <c r="Y54" s="71" t="str">
        <f t="shared" ref="Y54" si="47">O54</f>
        <v>нд</v>
      </c>
      <c r="Z54" s="72" t="s">
        <v>94</v>
      </c>
      <c r="AA54" s="72" t="s">
        <v>94</v>
      </c>
      <c r="AB54" s="71">
        <v>0</v>
      </c>
      <c r="AC54" s="75" t="s">
        <v>94</v>
      </c>
      <c r="AD54" s="71">
        <v>0.84143829999999997</v>
      </c>
      <c r="AE54" s="75" t="s">
        <v>94</v>
      </c>
      <c r="AF54" s="71">
        <v>0</v>
      </c>
      <c r="AG54" s="75" t="s">
        <v>94</v>
      </c>
      <c r="AH54" s="74">
        <f t="shared" si="11"/>
        <v>0.84143829999999997</v>
      </c>
      <c r="AI54" s="71" t="s">
        <v>94</v>
      </c>
      <c r="AJ54" s="76" t="s">
        <v>94</v>
      </c>
      <c r="AK54" s="32"/>
      <c r="AL54" s="32"/>
      <c r="AN54" s="42"/>
    </row>
    <row r="55" spans="1:40" ht="31.5" x14ac:dyDescent="0.25">
      <c r="A55" s="23" t="s">
        <v>72</v>
      </c>
      <c r="B55" s="24" t="s">
        <v>44</v>
      </c>
      <c r="C55" s="23" t="s">
        <v>75</v>
      </c>
      <c r="D55" s="30" t="s">
        <v>94</v>
      </c>
      <c r="E55" s="25" t="s">
        <v>94</v>
      </c>
      <c r="F55" s="25" t="s">
        <v>94</v>
      </c>
      <c r="G55" s="25" t="s">
        <v>94</v>
      </c>
      <c r="H55" s="25" t="s">
        <v>94</v>
      </c>
      <c r="I55" s="25" t="s">
        <v>94</v>
      </c>
      <c r="J55" s="71">
        <f t="shared" si="45"/>
        <v>0</v>
      </c>
      <c r="K55" s="71">
        <v>0</v>
      </c>
      <c r="L55" s="71">
        <v>0</v>
      </c>
      <c r="M55" s="71">
        <v>0</v>
      </c>
      <c r="N55" s="71">
        <v>0</v>
      </c>
      <c r="O55" s="71" t="s">
        <v>94</v>
      </c>
      <c r="P55" s="71" t="s">
        <v>94</v>
      </c>
      <c r="Q55" s="71" t="s">
        <v>94</v>
      </c>
      <c r="R55" s="71" t="s">
        <v>94</v>
      </c>
      <c r="S55" s="71" t="s">
        <v>94</v>
      </c>
      <c r="T55" s="72" t="s">
        <v>94</v>
      </c>
      <c r="U55" s="72" t="s">
        <v>94</v>
      </c>
      <c r="V55" s="72" t="s">
        <v>94</v>
      </c>
      <c r="W55" s="73">
        <f t="shared" si="6"/>
        <v>0</v>
      </c>
      <c r="X55" s="72" t="s">
        <v>94</v>
      </c>
      <c r="Y55" s="71" t="str">
        <f t="shared" si="7"/>
        <v>нд</v>
      </c>
      <c r="Z55" s="72" t="s">
        <v>94</v>
      </c>
      <c r="AA55" s="72" t="s">
        <v>94</v>
      </c>
      <c r="AB55" s="71">
        <v>0</v>
      </c>
      <c r="AC55" s="75" t="s">
        <v>94</v>
      </c>
      <c r="AD55" s="71">
        <v>0</v>
      </c>
      <c r="AE55" s="75" t="s">
        <v>94</v>
      </c>
      <c r="AF55" s="71">
        <v>0</v>
      </c>
      <c r="AG55" s="75" t="s">
        <v>94</v>
      </c>
      <c r="AH55" s="74">
        <f t="shared" si="11"/>
        <v>0</v>
      </c>
      <c r="AI55" s="71" t="s">
        <v>94</v>
      </c>
      <c r="AJ55" s="76" t="s">
        <v>94</v>
      </c>
      <c r="AK55" s="32">
        <f t="shared" si="37"/>
        <v>0</v>
      </c>
      <c r="AL55" s="32">
        <f t="shared" si="12"/>
        <v>0</v>
      </c>
      <c r="AN55" s="42"/>
    </row>
    <row r="56" spans="1:40" x14ac:dyDescent="0.25">
      <c r="A56" s="23" t="s">
        <v>73</v>
      </c>
      <c r="B56" s="24" t="s">
        <v>46</v>
      </c>
      <c r="C56" s="23" t="s">
        <v>75</v>
      </c>
      <c r="D56" s="30" t="s">
        <v>94</v>
      </c>
      <c r="E56" s="25" t="s">
        <v>94</v>
      </c>
      <c r="F56" s="25" t="s">
        <v>94</v>
      </c>
      <c r="G56" s="25" t="s">
        <v>94</v>
      </c>
      <c r="H56" s="25" t="s">
        <v>94</v>
      </c>
      <c r="I56" s="25" t="s">
        <v>94</v>
      </c>
      <c r="J56" s="71">
        <f t="shared" si="45"/>
        <v>424.24644994000005</v>
      </c>
      <c r="K56" s="71">
        <f>K57</f>
        <v>0</v>
      </c>
      <c r="L56" s="71">
        <f t="shared" ref="L56:N56" si="48">L57</f>
        <v>0</v>
      </c>
      <c r="M56" s="71">
        <f t="shared" si="48"/>
        <v>0</v>
      </c>
      <c r="N56" s="71">
        <f t="shared" si="48"/>
        <v>424.24644994000005</v>
      </c>
      <c r="O56" s="71" t="s">
        <v>94</v>
      </c>
      <c r="P56" s="71" t="s">
        <v>94</v>
      </c>
      <c r="Q56" s="71" t="s">
        <v>94</v>
      </c>
      <c r="R56" s="71" t="s">
        <v>94</v>
      </c>
      <c r="S56" s="71" t="s">
        <v>94</v>
      </c>
      <c r="T56" s="72" t="s">
        <v>94</v>
      </c>
      <c r="U56" s="72" t="s">
        <v>94</v>
      </c>
      <c r="V56" s="72" t="s">
        <v>94</v>
      </c>
      <c r="W56" s="73">
        <f t="shared" si="6"/>
        <v>424.24644994000005</v>
      </c>
      <c r="X56" s="72" t="s">
        <v>94</v>
      </c>
      <c r="Y56" s="71" t="str">
        <f t="shared" si="7"/>
        <v>нд</v>
      </c>
      <c r="Z56" s="72" t="s">
        <v>94</v>
      </c>
      <c r="AA56" s="72" t="s">
        <v>94</v>
      </c>
      <c r="AB56" s="71">
        <f t="shared" ref="AB56:AF56" si="49">AB57</f>
        <v>424.24644994000005</v>
      </c>
      <c r="AC56" s="75" t="s">
        <v>94</v>
      </c>
      <c r="AD56" s="71">
        <f t="shared" si="49"/>
        <v>0</v>
      </c>
      <c r="AE56" s="75" t="s">
        <v>94</v>
      </c>
      <c r="AF56" s="71">
        <f t="shared" si="49"/>
        <v>0</v>
      </c>
      <c r="AG56" s="75" t="s">
        <v>94</v>
      </c>
      <c r="AH56" s="74">
        <f t="shared" si="11"/>
        <v>424.24644994000005</v>
      </c>
      <c r="AI56" s="71" t="s">
        <v>94</v>
      </c>
      <c r="AJ56" s="76" t="s">
        <v>94</v>
      </c>
      <c r="AK56" s="32">
        <f t="shared" si="37"/>
        <v>0</v>
      </c>
      <c r="AL56" s="32">
        <f t="shared" si="12"/>
        <v>0</v>
      </c>
      <c r="AN56" s="42"/>
    </row>
    <row r="57" spans="1:40" ht="47.25" x14ac:dyDescent="0.25">
      <c r="A57" s="28" t="s">
        <v>92</v>
      </c>
      <c r="B57" s="27" t="s">
        <v>93</v>
      </c>
      <c r="C57" s="26" t="s">
        <v>135</v>
      </c>
      <c r="D57" s="31">
        <v>2025</v>
      </c>
      <c r="E57" s="25">
        <v>2027</v>
      </c>
      <c r="F57" s="25" t="s">
        <v>94</v>
      </c>
      <c r="G57" s="25" t="s">
        <v>94</v>
      </c>
      <c r="H57" s="25" t="s">
        <v>94</v>
      </c>
      <c r="I57" s="25" t="s">
        <v>94</v>
      </c>
      <c r="J57" s="71">
        <f t="shared" si="45"/>
        <v>424.24644994000005</v>
      </c>
      <c r="K57" s="71">
        <v>0</v>
      </c>
      <c r="L57" s="71">
        <v>0</v>
      </c>
      <c r="M57" s="71">
        <v>0</v>
      </c>
      <c r="N57" s="71">
        <v>424.24644994000005</v>
      </c>
      <c r="O57" s="71" t="s">
        <v>94</v>
      </c>
      <c r="P57" s="71" t="s">
        <v>94</v>
      </c>
      <c r="Q57" s="71" t="s">
        <v>94</v>
      </c>
      <c r="R57" s="71" t="s">
        <v>94</v>
      </c>
      <c r="S57" s="71" t="s">
        <v>94</v>
      </c>
      <c r="T57" s="72" t="s">
        <v>94</v>
      </c>
      <c r="U57" s="72" t="s">
        <v>94</v>
      </c>
      <c r="V57" s="72" t="s">
        <v>94</v>
      </c>
      <c r="W57" s="73">
        <f t="shared" si="6"/>
        <v>424.24644994000005</v>
      </c>
      <c r="X57" s="72" t="s">
        <v>94</v>
      </c>
      <c r="Y57" s="71" t="str">
        <f t="shared" si="7"/>
        <v>нд</v>
      </c>
      <c r="Z57" s="72" t="s">
        <v>94</v>
      </c>
      <c r="AA57" s="72" t="s">
        <v>94</v>
      </c>
      <c r="AB57" s="71">
        <v>424.24644994000005</v>
      </c>
      <c r="AC57" s="75" t="s">
        <v>94</v>
      </c>
      <c r="AD57" s="71">
        <v>0</v>
      </c>
      <c r="AE57" s="75" t="s">
        <v>94</v>
      </c>
      <c r="AF57" s="71">
        <v>0</v>
      </c>
      <c r="AG57" s="75" t="s">
        <v>94</v>
      </c>
      <c r="AH57" s="74">
        <f t="shared" si="11"/>
        <v>424.24644994000005</v>
      </c>
      <c r="AI57" s="71" t="s">
        <v>94</v>
      </c>
      <c r="AJ57" s="76" t="s">
        <v>94</v>
      </c>
      <c r="AK57" s="32">
        <f t="shared" si="37"/>
        <v>0</v>
      </c>
      <c r="AL57" s="32">
        <f t="shared" si="12"/>
        <v>0</v>
      </c>
      <c r="AN57" s="42"/>
    </row>
    <row r="62" spans="1:40" x14ac:dyDescent="0.25">
      <c r="AB62" s="1">
        <v>440.12208190176</v>
      </c>
      <c r="AD62" s="1">
        <v>16.324481530988638</v>
      </c>
      <c r="AF62" s="1">
        <v>16.41293362</v>
      </c>
      <c r="AH62" s="2">
        <v>472.85949705274862</v>
      </c>
      <c r="AI62" s="43"/>
    </row>
    <row r="63" spans="1:40" x14ac:dyDescent="0.25">
      <c r="J63" s="1">
        <v>472.85949705274862</v>
      </c>
      <c r="O63" s="43"/>
      <c r="AB63" s="70">
        <f>AB62-AB18</f>
        <v>0</v>
      </c>
      <c r="AC63" s="42"/>
      <c r="AD63" s="42">
        <f>AD62-AD18</f>
        <v>0</v>
      </c>
      <c r="AE63" s="42"/>
      <c r="AF63" s="42">
        <f>AF62-AF18</f>
        <v>0</v>
      </c>
      <c r="AG63" s="42"/>
      <c r="AH63" s="42">
        <f>AH62-AH18</f>
        <v>0</v>
      </c>
    </row>
    <row r="64" spans="1:40" x14ac:dyDescent="0.25">
      <c r="J64" s="34">
        <f>J63-J18</f>
        <v>0</v>
      </c>
      <c r="O64" s="43"/>
      <c r="W64" s="39"/>
      <c r="AG64" s="45"/>
      <c r="AI64" s="33"/>
    </row>
    <row r="65" spans="10:34" x14ac:dyDescent="0.25">
      <c r="AB65" s="36"/>
      <c r="AC65" s="42"/>
      <c r="AD65" s="33"/>
      <c r="AF65" s="34"/>
      <c r="AH65" s="40"/>
    </row>
    <row r="66" spans="10:34" x14ac:dyDescent="0.25">
      <c r="J66" s="35"/>
    </row>
  </sheetData>
  <autoFilter ref="E1:E65" xr:uid="{91D4F88A-5F94-4938-A137-74F32CE2F492}"/>
  <mergeCells count="29">
    <mergeCell ref="A12:AJ12"/>
    <mergeCell ref="A4:AJ4"/>
    <mergeCell ref="A6:AJ6"/>
    <mergeCell ref="A7:AJ7"/>
    <mergeCell ref="A9:AJ9"/>
    <mergeCell ref="A11:AJ11"/>
    <mergeCell ref="A13:AI13"/>
    <mergeCell ref="A14:A16"/>
    <mergeCell ref="B14:B16"/>
    <mergeCell ref="C14:C16"/>
    <mergeCell ref="D14:D16"/>
    <mergeCell ref="E14:F15"/>
    <mergeCell ref="G14:H15"/>
    <mergeCell ref="I14:I16"/>
    <mergeCell ref="J14:S14"/>
    <mergeCell ref="AJ14:AJ16"/>
    <mergeCell ref="J15:N15"/>
    <mergeCell ref="O15:S15"/>
    <mergeCell ref="T15:U15"/>
    <mergeCell ref="V15:W15"/>
    <mergeCell ref="X15:Y15"/>
    <mergeCell ref="AB15:AC15"/>
    <mergeCell ref="AD15:AE15"/>
    <mergeCell ref="AF15:AG15"/>
    <mergeCell ref="AH15:AH16"/>
    <mergeCell ref="AI15:AI16"/>
    <mergeCell ref="T14:Y14"/>
    <mergeCell ref="Z14:AA15"/>
    <mergeCell ref="AB14:AI14"/>
  </mergeCells>
  <phoneticPr fontId="35" type="noConversion"/>
  <pageMargins left="0.23622047244094491" right="0.23622047244094491" top="0.23622047244094491" bottom="0.23622047244094491" header="0.31496062992125984" footer="0.31496062992125984"/>
  <pageSetup paperSize="8" scale="36" firstPageNumber="2" fitToHeight="0" orientation="landscape" r:id="rId1"/>
  <rowBreaks count="1" manualBreakCount="1">
    <brk id="36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</vt:lpstr>
      <vt:lpstr>'2'!Заголовки_для_печати</vt:lpstr>
      <vt:lpstr>'2'!Область_печати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dcterms:created xsi:type="dcterms:W3CDTF">2019-04-09T13:56:22Z</dcterms:created>
  <dcterms:modified xsi:type="dcterms:W3CDTF">2024-04-13T14:03:22Z</dcterms:modified>
</cp:coreProperties>
</file>