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ИП 2025_2027\формы приказ Минэнерго\"/>
    </mc:Choice>
  </mc:AlternateContent>
  <xr:revisionPtr revIDLastSave="0" documentId="13_ncr:1_{EBDF2CF6-9786-44E4-B14E-DBA46E07FD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definedNames>
    <definedName name="_xlnm.Print_Titles" localSheetId="0">'1'!$14:$17</definedName>
    <definedName name="_xlnm.Print_Area" localSheetId="0">'1'!$A$1:$BQ$58</definedName>
  </definedNames>
  <calcPr calcId="181029"/>
</workbook>
</file>

<file path=xl/calcChain.xml><?xml version="1.0" encoding="utf-8"?>
<calcChain xmlns="http://schemas.openxmlformats.org/spreadsheetml/2006/main">
  <c r="AC47" i="1" l="1"/>
  <c r="N29" i="1"/>
  <c r="N30" i="1"/>
  <c r="N31" i="1"/>
  <c r="AF31" i="1" s="1"/>
  <c r="AC31" i="1" s="1"/>
  <c r="N32" i="1"/>
  <c r="N33" i="1"/>
  <c r="N34" i="1"/>
  <c r="N35" i="1"/>
  <c r="N36" i="1"/>
  <c r="N37" i="1"/>
  <c r="N38" i="1"/>
  <c r="N51" i="1"/>
  <c r="N53" i="1"/>
  <c r="AF57" i="1"/>
  <c r="AC57" i="1"/>
  <c r="Q57" i="1"/>
  <c r="BG20" i="1"/>
  <c r="BG22" i="1"/>
  <c r="AW42" i="1"/>
  <c r="AM42" i="1"/>
  <c r="BH21" i="1"/>
  <c r="BI21" i="1"/>
  <c r="BK21" i="1"/>
  <c r="BH19" i="1"/>
  <c r="BI19" i="1"/>
  <c r="BI18" i="1" s="1"/>
  <c r="BK19" i="1"/>
  <c r="AM46" i="1"/>
  <c r="AP46" i="1"/>
  <c r="AW46" i="1"/>
  <c r="AF37" i="1"/>
  <c r="AC37" i="1" s="1"/>
  <c r="BH18" i="1"/>
  <c r="AD53" i="1"/>
  <c r="AE53" i="1"/>
  <c r="AF53" i="1"/>
  <c r="AF51" i="1" s="1"/>
  <c r="AG53" i="1"/>
  <c r="AG51" i="1" s="1"/>
  <c r="AM53" i="1"/>
  <c r="AN53" i="1"/>
  <c r="AN51" i="1" s="1"/>
  <c r="AN42" i="1" s="1"/>
  <c r="AN21" i="1" s="1"/>
  <c r="AO53" i="1"/>
  <c r="AO51" i="1" s="1"/>
  <c r="AP53" i="1"/>
  <c r="AQ53" i="1"/>
  <c r="AW53" i="1"/>
  <c r="AX53" i="1"/>
  <c r="AY53" i="1"/>
  <c r="AZ53" i="1"/>
  <c r="BA53" i="1"/>
  <c r="BG53" i="1"/>
  <c r="BH53" i="1"/>
  <c r="BI53" i="1"/>
  <c r="BJ53" i="1"/>
  <c r="BK53" i="1"/>
  <c r="AC53" i="1"/>
  <c r="AC51" i="1" s="1"/>
  <c r="AD51" i="1"/>
  <c r="AD42" i="1" s="1"/>
  <c r="AD21" i="1" s="1"/>
  <c r="AE51" i="1"/>
  <c r="AM51" i="1"/>
  <c r="AP51" i="1"/>
  <c r="AM54" i="1"/>
  <c r="AW50" i="1"/>
  <c r="BJ48" i="1"/>
  <c r="BG48" i="1"/>
  <c r="AW48" i="1"/>
  <c r="AW47" i="1"/>
  <c r="AF44" i="1"/>
  <c r="BJ44" i="1" s="1"/>
  <c r="AZ38" i="1"/>
  <c r="AP35" i="1"/>
  <c r="AM35" i="1" s="1"/>
  <c r="AP36" i="1"/>
  <c r="AM36" i="1" s="1"/>
  <c r="AM34" i="1"/>
  <c r="AF34" i="1"/>
  <c r="AC34" i="1" s="1"/>
  <c r="AZ32" i="1"/>
  <c r="AW31" i="1"/>
  <c r="AD28" i="1"/>
  <c r="AE28" i="1"/>
  <c r="AG28" i="1"/>
  <c r="AG26" i="1" s="1"/>
  <c r="AG25" i="1" s="1"/>
  <c r="AG19" i="1" s="1"/>
  <c r="AN28" i="1"/>
  <c r="AO28" i="1"/>
  <c r="AO26" i="1" s="1"/>
  <c r="AO25" i="1" s="1"/>
  <c r="AO19" i="1" s="1"/>
  <c r="AQ28" i="1"/>
  <c r="AQ26" i="1" s="1"/>
  <c r="AQ25" i="1" s="1"/>
  <c r="AQ19" i="1" s="1"/>
  <c r="AX28" i="1"/>
  <c r="AY28" i="1"/>
  <c r="AZ28" i="1"/>
  <c r="AZ26" i="1" s="1"/>
  <c r="AZ25" i="1" s="1"/>
  <c r="AZ19" i="1" s="1"/>
  <c r="BA28" i="1"/>
  <c r="BA26" i="1" s="1"/>
  <c r="BA25" i="1" s="1"/>
  <c r="BA19" i="1" s="1"/>
  <c r="BH28" i="1"/>
  <c r="BI28" i="1"/>
  <c r="AC29" i="1"/>
  <c r="AF29" i="1"/>
  <c r="BH54" i="1"/>
  <c r="BI54" i="1"/>
  <c r="BJ54" i="1"/>
  <c r="BK54" i="1"/>
  <c r="AW29" i="1"/>
  <c r="AW30" i="1"/>
  <c r="AW32" i="1"/>
  <c r="AW33" i="1"/>
  <c r="AW34" i="1"/>
  <c r="AW35" i="1"/>
  <c r="AW36" i="1"/>
  <c r="AW37" i="1"/>
  <c r="AW38" i="1"/>
  <c r="AW39" i="1"/>
  <c r="AW40" i="1"/>
  <c r="AW41" i="1"/>
  <c r="AW43" i="1"/>
  <c r="AW44" i="1"/>
  <c r="AW45" i="1"/>
  <c r="AW49" i="1"/>
  <c r="AW51" i="1"/>
  <c r="AW52" i="1"/>
  <c r="AW54" i="1"/>
  <c r="AW55" i="1"/>
  <c r="AW22" i="1" s="1"/>
  <c r="AW57" i="1"/>
  <c r="AW27" i="1"/>
  <c r="AM29" i="1"/>
  <c r="AM30" i="1"/>
  <c r="AM31" i="1"/>
  <c r="AM32" i="1"/>
  <c r="AM37" i="1"/>
  <c r="AM38" i="1"/>
  <c r="AM39" i="1"/>
  <c r="AM40" i="1"/>
  <c r="AM41" i="1"/>
  <c r="AM43" i="1"/>
  <c r="AM44" i="1"/>
  <c r="AM45" i="1"/>
  <c r="AM47" i="1"/>
  <c r="AM48" i="1"/>
  <c r="AM49" i="1"/>
  <c r="AM50" i="1"/>
  <c r="AM52" i="1"/>
  <c r="BG54" i="1"/>
  <c r="AM55" i="1"/>
  <c r="AM56" i="1"/>
  <c r="AM23" i="1" s="1"/>
  <c r="AM57" i="1"/>
  <c r="AM27" i="1"/>
  <c r="AC30" i="1"/>
  <c r="AC32" i="1"/>
  <c r="AC33" i="1"/>
  <c r="AC35" i="1"/>
  <c r="AC36" i="1"/>
  <c r="AC38" i="1"/>
  <c r="AC39" i="1"/>
  <c r="AC40" i="1"/>
  <c r="AC41" i="1"/>
  <c r="AC44" i="1"/>
  <c r="BG44" i="1" s="1"/>
  <c r="BG43" i="1" s="1"/>
  <c r="AC45" i="1"/>
  <c r="AC48" i="1"/>
  <c r="AC49" i="1"/>
  <c r="AC50" i="1"/>
  <c r="AC52" i="1"/>
  <c r="AC54" i="1"/>
  <c r="AC55" i="1"/>
  <c r="AC27" i="1"/>
  <c r="AD56" i="1"/>
  <c r="AD23" i="1" s="1"/>
  <c r="AE56" i="1"/>
  <c r="AF56" i="1"/>
  <c r="AC56" i="1" s="1"/>
  <c r="AC23" i="1" s="1"/>
  <c r="BG23" i="1" s="1"/>
  <c r="AG56" i="1"/>
  <c r="AN56" i="1"/>
  <c r="AO56" i="1"/>
  <c r="AO23" i="1" s="1"/>
  <c r="AP56" i="1"/>
  <c r="AQ56" i="1"/>
  <c r="AX56" i="1"/>
  <c r="AX23" i="1" s="1"/>
  <c r="AY56" i="1"/>
  <c r="AZ56" i="1"/>
  <c r="AW56" i="1" s="1"/>
  <c r="AW23" i="1" s="1"/>
  <c r="BA56" i="1"/>
  <c r="AD46" i="1"/>
  <c r="AE46" i="1"/>
  <c r="AF46" i="1"/>
  <c r="AG46" i="1"/>
  <c r="AN46" i="1"/>
  <c r="AO46" i="1"/>
  <c r="AQ46" i="1"/>
  <c r="AX46" i="1"/>
  <c r="AY46" i="1"/>
  <c r="AZ46" i="1"/>
  <c r="BA46" i="1"/>
  <c r="AD43" i="1"/>
  <c r="AE43" i="1"/>
  <c r="AG43" i="1"/>
  <c r="AN43" i="1"/>
  <c r="AO43" i="1"/>
  <c r="AP43" i="1"/>
  <c r="AQ43" i="1"/>
  <c r="AX43" i="1"/>
  <c r="AY43" i="1"/>
  <c r="AZ43" i="1"/>
  <c r="BA43" i="1"/>
  <c r="AY26" i="1"/>
  <c r="AX26" i="1"/>
  <c r="AY25" i="1"/>
  <c r="AY19" i="1" s="1"/>
  <c r="AX25" i="1"/>
  <c r="AX19" i="1" s="1"/>
  <c r="BA23" i="1"/>
  <c r="AY23" i="1"/>
  <c r="BA22" i="1"/>
  <c r="AZ22" i="1"/>
  <c r="AY22" i="1"/>
  <c r="AX22" i="1"/>
  <c r="BA20" i="1"/>
  <c r="AZ20" i="1"/>
  <c r="AY20" i="1"/>
  <c r="AX20" i="1"/>
  <c r="AW20" i="1"/>
  <c r="AN26" i="1"/>
  <c r="AN25" i="1" s="1"/>
  <c r="AN19" i="1" s="1"/>
  <c r="AQ23" i="1"/>
  <c r="AP23" i="1"/>
  <c r="AN23" i="1"/>
  <c r="AQ22" i="1"/>
  <c r="AP22" i="1"/>
  <c r="AO22" i="1"/>
  <c r="AN22" i="1"/>
  <c r="AM22" i="1"/>
  <c r="AQ20" i="1"/>
  <c r="AP20" i="1"/>
  <c r="AO20" i="1"/>
  <c r="AN20" i="1"/>
  <c r="AM20" i="1"/>
  <c r="AD26" i="1"/>
  <c r="AD25" i="1" s="1"/>
  <c r="AD19" i="1" s="1"/>
  <c r="AE26" i="1"/>
  <c r="AE25" i="1" s="1"/>
  <c r="AE19" i="1" s="1"/>
  <c r="AD20" i="1"/>
  <c r="AE20" i="1"/>
  <c r="AF20" i="1"/>
  <c r="AG20" i="1"/>
  <c r="AD22" i="1"/>
  <c r="AE22" i="1"/>
  <c r="AF22" i="1"/>
  <c r="AG22" i="1"/>
  <c r="AE23" i="1"/>
  <c r="AG23" i="1"/>
  <c r="AC22" i="1"/>
  <c r="AC20" i="1"/>
  <c r="AQ42" i="1"/>
  <c r="AQ21" i="1" s="1"/>
  <c r="AY42" i="1"/>
  <c r="AY21" i="1" s="1"/>
  <c r="AZ42" i="1"/>
  <c r="AZ21" i="1" s="1"/>
  <c r="AE42" i="1"/>
  <c r="AE21" i="1" s="1"/>
  <c r="Q54" i="1"/>
  <c r="N56" i="1"/>
  <c r="N43" i="1"/>
  <c r="AC46" i="1" l="1"/>
  <c r="AF43" i="1"/>
  <c r="AZ23" i="1"/>
  <c r="AF23" i="1"/>
  <c r="BJ46" i="1"/>
  <c r="AF42" i="1"/>
  <c r="AF28" i="1"/>
  <c r="AF26" i="1" s="1"/>
  <c r="AF25" i="1" s="1"/>
  <c r="AF19" i="1" s="1"/>
  <c r="AC28" i="1"/>
  <c r="AC26" i="1" s="1"/>
  <c r="AC25" i="1" s="1"/>
  <c r="AC19" i="1" s="1"/>
  <c r="AW28" i="1"/>
  <c r="AW26" i="1" s="1"/>
  <c r="AW25" i="1" s="1"/>
  <c r="AW19" i="1" s="1"/>
  <c r="AX42" i="1"/>
  <c r="AX21" i="1" s="1"/>
  <c r="AX18" i="1" s="1"/>
  <c r="AX24" i="1" s="1"/>
  <c r="AP42" i="1"/>
  <c r="BA42" i="1"/>
  <c r="BA21" i="1" s="1"/>
  <c r="AW21" i="1"/>
  <c r="AO42" i="1"/>
  <c r="AO21" i="1" s="1"/>
  <c r="AO18" i="1" s="1"/>
  <c r="AO24" i="1" s="1"/>
  <c r="AG42" i="1"/>
  <c r="AG21" i="1" s="1"/>
  <c r="AG18" i="1" s="1"/>
  <c r="AG24" i="1" s="1"/>
  <c r="AQ18" i="1"/>
  <c r="AQ24" i="1" s="1"/>
  <c r="AN18" i="1"/>
  <c r="AN24" i="1" s="1"/>
  <c r="AZ18" i="1"/>
  <c r="AZ24" i="1" s="1"/>
  <c r="BA18" i="1"/>
  <c r="BA24" i="1" s="1"/>
  <c r="AE18" i="1"/>
  <c r="AE24" i="1" s="1"/>
  <c r="AD18" i="1"/>
  <c r="AD24" i="1" s="1"/>
  <c r="AY18" i="1"/>
  <c r="AY24" i="1" s="1"/>
  <c r="N46" i="1"/>
  <c r="N42" i="1" s="1"/>
  <c r="BJ43" i="1" l="1"/>
  <c r="AC43" i="1"/>
  <c r="AC42" i="1" s="1"/>
  <c r="AF21" i="1"/>
  <c r="BJ21" i="1" s="1"/>
  <c r="BJ42" i="1"/>
  <c r="AW18" i="1"/>
  <c r="AW24" i="1" s="1"/>
  <c r="AC21" i="1"/>
  <c r="AP21" i="1"/>
  <c r="AM21" i="1"/>
  <c r="AF18" i="1" l="1"/>
  <c r="AF24" i="1" s="1"/>
  <c r="AC18" i="1"/>
  <c r="BG21" i="1"/>
  <c r="N21" i="1" s="1"/>
  <c r="AC24" i="1" l="1"/>
  <c r="AC62" i="1"/>
  <c r="Q44" i="1" l="1"/>
  <c r="N28" i="1"/>
  <c r="N26" i="1" s="1"/>
  <c r="N25" i="1" s="1"/>
  <c r="N19" i="1" s="1"/>
  <c r="Q19" i="1" s="1"/>
  <c r="BR44" i="1" l="1"/>
  <c r="Q55" i="1" l="1"/>
  <c r="Q53" i="1"/>
  <c r="Q52" i="1"/>
  <c r="Q51" i="1"/>
  <c r="Q50" i="1"/>
  <c r="Q49" i="1"/>
  <c r="Q48" i="1"/>
  <c r="Q46" i="1" s="1"/>
  <c r="Q45" i="1"/>
  <c r="Q43" i="1"/>
  <c r="Q41" i="1"/>
  <c r="Q40" i="1"/>
  <c r="Q39" i="1"/>
  <c r="Q38" i="1"/>
  <c r="Q37" i="1"/>
  <c r="Q36" i="1"/>
  <c r="Q35" i="1"/>
  <c r="Q34" i="1"/>
  <c r="Q33" i="1"/>
  <c r="AP33" i="1" s="1"/>
  <c r="Q32" i="1"/>
  <c r="Q31" i="1"/>
  <c r="Q30" i="1"/>
  <c r="Q29" i="1"/>
  <c r="Q27" i="1"/>
  <c r="Q56" i="1"/>
  <c r="N22" i="1"/>
  <c r="Q22" i="1" s="1"/>
  <c r="N20" i="1"/>
  <c r="Q20" i="1" s="1"/>
  <c r="BG34" i="1"/>
  <c r="AP28" i="1" l="1"/>
  <c r="AP26" i="1" s="1"/>
  <c r="AP25" i="1" s="1"/>
  <c r="AP19" i="1" s="1"/>
  <c r="AP18" i="1" s="1"/>
  <c r="AP24" i="1" s="1"/>
  <c r="AM33" i="1"/>
  <c r="AM28" i="1" s="1"/>
  <c r="AM26" i="1" s="1"/>
  <c r="AM25" i="1" s="1"/>
  <c r="AM19" i="1" s="1"/>
  <c r="Q42" i="1"/>
  <c r="N23" i="1"/>
  <c r="Q23" i="1" s="1"/>
  <c r="Q26" i="1"/>
  <c r="Q28" i="1"/>
  <c r="Q25" i="1"/>
  <c r="BG19" i="1" l="1"/>
  <c r="AM18" i="1"/>
  <c r="AM24" i="1" s="1"/>
  <c r="Q21" i="1"/>
  <c r="BR21" i="1" s="1"/>
  <c r="N18" i="1"/>
  <c r="N66" i="1" s="1"/>
  <c r="N24" i="1" l="1"/>
  <c r="Q24" i="1" s="1"/>
  <c r="Q18" i="1"/>
  <c r="BJ38" i="1" l="1"/>
  <c r="BJ32" i="1"/>
  <c r="BG27" i="1"/>
  <c r="BH27" i="1"/>
  <c r="BI27" i="1"/>
  <c r="BJ27" i="1"/>
  <c r="BK27" i="1"/>
  <c r="BH29" i="1"/>
  <c r="BI29" i="1"/>
  <c r="BK29" i="1"/>
  <c r="BH30" i="1"/>
  <c r="BI30" i="1"/>
  <c r="BK30" i="1"/>
  <c r="BH31" i="1"/>
  <c r="BI31" i="1"/>
  <c r="BK31" i="1"/>
  <c r="BH32" i="1"/>
  <c r="BI32" i="1"/>
  <c r="BK32" i="1"/>
  <c r="BH33" i="1"/>
  <c r="BI33" i="1"/>
  <c r="BK33" i="1"/>
  <c r="BH34" i="1"/>
  <c r="BI34" i="1"/>
  <c r="BJ34" i="1"/>
  <c r="BK34" i="1"/>
  <c r="BH35" i="1"/>
  <c r="BI35" i="1"/>
  <c r="BK35" i="1"/>
  <c r="BH36" i="1"/>
  <c r="BI36" i="1"/>
  <c r="BK36" i="1"/>
  <c r="BH37" i="1"/>
  <c r="BI37" i="1"/>
  <c r="BK37" i="1"/>
  <c r="BH38" i="1"/>
  <c r="BI38" i="1"/>
  <c r="BK38" i="1"/>
  <c r="BG39" i="1"/>
  <c r="BH39" i="1"/>
  <c r="BI39" i="1"/>
  <c r="BJ39" i="1"/>
  <c r="BK39" i="1"/>
  <c r="BG40" i="1"/>
  <c r="BH40" i="1"/>
  <c r="BI40" i="1"/>
  <c r="BJ40" i="1"/>
  <c r="BK40" i="1"/>
  <c r="BG41" i="1"/>
  <c r="BH41" i="1"/>
  <c r="BI41" i="1"/>
  <c r="BJ41" i="1"/>
  <c r="BK41" i="1"/>
  <c r="BH43" i="1"/>
  <c r="BI43" i="1"/>
  <c r="BK43" i="1"/>
  <c r="BG45" i="1"/>
  <c r="BH45" i="1"/>
  <c r="BI45" i="1"/>
  <c r="BJ45" i="1"/>
  <c r="BK45" i="1"/>
  <c r="BH47" i="1"/>
  <c r="BI47" i="1"/>
  <c r="BK47" i="1"/>
  <c r="BH48" i="1"/>
  <c r="BI48" i="1"/>
  <c r="BK48" i="1"/>
  <c r="BH49" i="1"/>
  <c r="BI49" i="1"/>
  <c r="BK49" i="1"/>
  <c r="BH50" i="1"/>
  <c r="BI50" i="1"/>
  <c r="BK50" i="1"/>
  <c r="BG51" i="1"/>
  <c r="BH51" i="1"/>
  <c r="BI51" i="1"/>
  <c r="BJ51" i="1"/>
  <c r="BK51" i="1"/>
  <c r="BG52" i="1"/>
  <c r="BH52" i="1"/>
  <c r="BI52" i="1"/>
  <c r="BJ52" i="1"/>
  <c r="BK52" i="1"/>
  <c r="BG55" i="1"/>
  <c r="BH55" i="1"/>
  <c r="BI55" i="1"/>
  <c r="BJ55" i="1"/>
  <c r="BK55" i="1"/>
  <c r="BH57" i="1"/>
  <c r="BI57" i="1"/>
  <c r="BK57" i="1"/>
  <c r="BK28" i="1" l="1"/>
  <c r="BJ36" i="1"/>
  <c r="BG36" i="1"/>
  <c r="BJ37" i="1"/>
  <c r="BG37" i="1"/>
  <c r="BJ47" i="1"/>
  <c r="BG38" i="1"/>
  <c r="BJ57" i="1"/>
  <c r="BG57" i="1"/>
  <c r="BJ50" i="1"/>
  <c r="BG50" i="1"/>
  <c r="BJ49" i="1"/>
  <c r="BG47" i="1"/>
  <c r="BG49" i="1"/>
  <c r="BG33" i="1"/>
  <c r="BJ33" i="1"/>
  <c r="BG32" i="1"/>
  <c r="BJ30" i="1"/>
  <c r="BG30" i="1"/>
  <c r="BG46" i="1" l="1"/>
  <c r="BG42" i="1" s="1"/>
  <c r="BR47" i="1"/>
  <c r="BG29" i="1"/>
  <c r="BJ29" i="1"/>
  <c r="BK22" i="1" l="1"/>
  <c r="BJ22" i="1"/>
  <c r="BH20" i="1" l="1"/>
  <c r="BH22" i="1"/>
  <c r="BI20" i="1"/>
  <c r="BI22" i="1"/>
  <c r="BK20" i="1"/>
  <c r="BJ20" i="1"/>
  <c r="BK56" i="1"/>
  <c r="BK23" i="1"/>
  <c r="BI23" i="1"/>
  <c r="BI56" i="1"/>
  <c r="BH23" i="1"/>
  <c r="BH56" i="1"/>
  <c r="BJ23" i="1"/>
  <c r="BJ56" i="1"/>
  <c r="BG56" i="1"/>
  <c r="BK46" i="1"/>
  <c r="BI46" i="1"/>
  <c r="BI42" i="1" s="1"/>
  <c r="BH46" i="1"/>
  <c r="BH42" i="1" s="1"/>
  <c r="BK42" i="1" l="1"/>
  <c r="BK26" i="1"/>
  <c r="BI26" i="1"/>
  <c r="BH26" i="1"/>
  <c r="BK25" i="1" l="1"/>
  <c r="BI25" i="1"/>
  <c r="BH25" i="1"/>
  <c r="BK18" i="1" l="1"/>
  <c r="BK24" i="1" l="1"/>
  <c r="BI24" i="1"/>
  <c r="BH24" i="1"/>
  <c r="BR20" i="1" l="1"/>
  <c r="BR22" i="1"/>
  <c r="BR23" i="1"/>
  <c r="BR27" i="1"/>
  <c r="BR29" i="1"/>
  <c r="BR30" i="1"/>
  <c r="BR32" i="1"/>
  <c r="BR33" i="1"/>
  <c r="BR34" i="1"/>
  <c r="BR36" i="1"/>
  <c r="BR37" i="1"/>
  <c r="BR38" i="1"/>
  <c r="BR39" i="1"/>
  <c r="BR40" i="1"/>
  <c r="BR41" i="1"/>
  <c r="BR43" i="1"/>
  <c r="BR45" i="1"/>
  <c r="BR51" i="1"/>
  <c r="BR52" i="1"/>
  <c r="BR53" i="1"/>
  <c r="BR55" i="1"/>
  <c r="BR56" i="1"/>
  <c r="BR57" i="1"/>
  <c r="BJ35" i="1" l="1"/>
  <c r="BJ31" i="1" l="1"/>
  <c r="BJ28" i="1" s="1"/>
  <c r="BG35" i="1"/>
  <c r="BR35" i="1" s="1"/>
  <c r="BG31" i="1" l="1"/>
  <c r="BJ26" i="1"/>
  <c r="BR31" i="1" l="1"/>
  <c r="BG28" i="1"/>
  <c r="BR28" i="1" s="1"/>
  <c r="BG26" i="1"/>
  <c r="BR26" i="1" s="1"/>
  <c r="BJ25" i="1"/>
  <c r="BJ19" i="1" s="1"/>
  <c r="BG25" i="1" l="1"/>
  <c r="BR25" i="1" s="1"/>
  <c r="BR19" i="1" l="1"/>
  <c r="BJ18" i="1" l="1"/>
  <c r="BG18" i="1" l="1"/>
  <c r="BG24" i="1" s="1"/>
  <c r="BJ24" i="1"/>
  <c r="BG61" i="1" l="1"/>
  <c r="BR50" i="1" l="1"/>
  <c r="BR49" i="1"/>
  <c r="AM61" i="1" l="1"/>
  <c r="AW61" i="1" l="1"/>
  <c r="BR48" i="1" l="1"/>
  <c r="BR46" i="1" l="1"/>
  <c r="BR42" i="1" l="1"/>
  <c r="BR18" i="1" l="1"/>
  <c r="BR24" i="1"/>
</calcChain>
</file>

<file path=xl/sharedStrings.xml><?xml version="1.0" encoding="utf-8"?>
<sst xmlns="http://schemas.openxmlformats.org/spreadsheetml/2006/main" count="1969" uniqueCount="165">
  <si>
    <t>Форма 1. Перечни инвестиционных проектов и план финансирования капитальных вложений по ним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</si>
  <si>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</si>
  <si>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</si>
  <si>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</si>
  <si>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</si>
  <si>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</si>
  <si>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Год начала 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</si>
  <si>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</si>
  <si>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</si>
  <si>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</si>
  <si>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</si>
  <si>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</si>
  <si>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</si>
  <si>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</si>
  <si>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</si>
  <si>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</si>
  <si>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</si>
  <si>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</si>
  <si>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</si>
  <si>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</si>
  <si>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</si>
  <si>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</si>
  <si>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</si>
  <si>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</si>
  <si>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</si>
  <si>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</si>
  <si>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30.1</t>
  </si>
  <si>
    <t>30.2</t>
  </si>
  <si>
    <t>30.3</t>
  </si>
  <si>
    <t>30.4</t>
  </si>
  <si>
    <t>30.5</t>
  </si>
  <si>
    <t>30.6</t>
  </si>
  <si>
    <t>30.7</t>
  </si>
  <si>
    <t>30.8</t>
  </si>
  <si>
    <t>30.9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</si>
  <si>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</si>
  <si>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</si>
  <si>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</si>
  <si>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</si>
  <si>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</si>
  <si>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</si>
  <si>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</si>
  <si>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</si>
  <si>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</si>
  <si>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</si>
  <si>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</si>
  <si>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</si>
  <si>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</si>
  <si>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</si>
  <si>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</si>
  <si>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</si>
  <si>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</si>
  <si>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</si>
  <si>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</si>
  <si>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</si>
  <si>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</si>
  <si>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0</t>
  </si>
  <si>
    <t>ВСЕГО по инвестиционной программе</t>
  </si>
  <si>
    <t>0.1</t>
  </si>
  <si>
    <t>Реконструкция, всего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</si>
  <si>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</si>
  <si>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</si>
  <si>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</si>
  <si>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</si>
  <si>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</si>
  <si>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</si>
  <si>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</si>
  <si>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</si>
  <si>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</si>
  <si>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</si>
  <si>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</si>
  <si>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</si>
  <si>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</si>
  <si>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</si>
  <si>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</si>
  <si>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</si>
  <si>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</si>
  <si>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</si>
  <si>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</si>
  <si>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</si>
  <si>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</si>
  <si>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</si>
  <si>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</si>
  <si>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</si>
  <si>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</si>
  <si>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</si>
  <si>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</si>
  <si>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</si>
  <si>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</si>
  <si>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</si>
  <si>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</si>
  <si>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</si>
  <si>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</si>
  <si>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</si>
  <si>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</si>
  <si>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Публичное акционерное общество «Костромская сбытовая компания» </t>
  </si>
  <si>
    <t>Костромская область:</t>
  </si>
  <si>
    <t>Г</t>
  </si>
  <si>
    <t>нд</t>
  </si>
  <si>
    <t>1.5.1</t>
  </si>
  <si>
    <t xml:space="preserve">Прочее новое строительство, покупка объектов основных средств всего, в том числе: Покупка других ОС </t>
  </si>
  <si>
    <t>1.3.3.1</t>
  </si>
  <si>
    <t>1.3.3.2</t>
  </si>
  <si>
    <t>1.3.3.3</t>
  </si>
  <si>
    <t>1.3.3.4</t>
  </si>
  <si>
    <t>1.1.1.2.1</t>
  </si>
  <si>
    <t>1.1.1.2.2</t>
  </si>
  <si>
    <t>1.1.1.2.3</t>
  </si>
  <si>
    <t>1.1.1.2.4</t>
  </si>
  <si>
    <t>1.1.1.2.5</t>
  </si>
  <si>
    <t>1.1.1.2.6</t>
  </si>
  <si>
    <t>1.1.1.2.7</t>
  </si>
  <si>
    <t>1.1.1.2.8</t>
  </si>
  <si>
    <t>1.1.1.2.9</t>
  </si>
  <si>
    <t>1.1.1.2.10</t>
  </si>
  <si>
    <t>Создание интеллектуальной системы учета электрической энергии (мощности) в многоквартирных домах</t>
  </si>
  <si>
    <t>Год окончания реализации инвестиционного проекта</t>
  </si>
  <si>
    <t>Финансирование капитальных вложений 
года (N-1) 2021 в прогнозных ценах, млн рублей (с НДС)</t>
  </si>
  <si>
    <r>
      <t xml:space="preserve">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</si>
  <si>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t xml:space="preserve">Покупка автомобилей LADA Niva </t>
  </si>
  <si>
    <t>Покупка персональных компьютеров (ПК  c Windows 10 pro64, монитор, клавиатура+мышь)</t>
  </si>
  <si>
    <t>Покупка серверного оборудования</t>
  </si>
  <si>
    <t>Год раскрытия информации: 2024 год</t>
  </si>
  <si>
    <t>O_KSK_1.7</t>
  </si>
  <si>
    <t xml:space="preserve">Строительство офисного здания представительства  по адресу: Костромская область, г.Кологрив, ул.Ладыженского, в районе дома № 3 </t>
  </si>
  <si>
    <t>1.3.1.1</t>
  </si>
  <si>
    <t>O_KSK_1.1</t>
  </si>
  <si>
    <r>
      <t>Фактический объем финансирования на 01.01.2024года 
(N-1)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</si>
  <si>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План 
на 01.01.2024года (N-1)</t>
  </si>
  <si>
    <r>
      <t>План 
на 01.01.2025года X</t>
    </r>
    <r>
      <rPr>
        <vertAlign val="superscript"/>
        <sz val="12"/>
        <rFont val="Times New Roman"/>
        <family val="1"/>
        <charset val="204"/>
      </rPr>
      <t>4)</t>
    </r>
  </si>
  <si>
    <t>Решение об утверждении инвестиционной программы отсутствует</t>
  </si>
  <si>
    <r>
      <t xml:space="preserve">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2025</t>
    </r>
  </si>
  <si>
    <r>
      <t xml:space="preserve">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2026</t>
    </r>
  </si>
  <si>
    <t>План 2027 года</t>
  </si>
  <si>
    <t>План 2026 года</t>
  </si>
  <si>
    <t>План 2025 года</t>
  </si>
  <si>
    <t>O_KSK_5.1</t>
  </si>
  <si>
    <t>Реконструкция офисного здания представительства, по адресу:  п. Сусанино, ул. К.Маркса, д. 20</t>
  </si>
  <si>
    <t>Реконструкция офисного здания представительства по адресу:Костромская обл.,  с. Пыщуг, ул. Советская, д. 7</t>
  </si>
  <si>
    <t>O_KSK_1.2</t>
  </si>
  <si>
    <t>Реконструкция гаража представительства по адресу: Костромская обл., г.Нерехта, ул. Свердлова, 9</t>
  </si>
  <si>
    <t>O_KSK_1.3</t>
  </si>
  <si>
    <t>Реконструкция офисного здания представительства  по адресу: г.Нерехта, ул.Орехова, д.5</t>
  </si>
  <si>
    <t>O_KSK_1.4</t>
  </si>
  <si>
    <t>Реконструкция гаражных боксов по адресу: Костромская обл., п.гт. Кадый, ул. Новая, д.4а</t>
  </si>
  <si>
    <t>O_KSK_1.5</t>
  </si>
  <si>
    <t xml:space="preserve">Реконструкция офисного здания представительства  по адресу: Костромская область,Антроповский р-н, пос. Антропово, ул.Свободы, д.7. </t>
  </si>
  <si>
    <t>O_KSK_1.6</t>
  </si>
  <si>
    <t>Реконструкция офисного здания представительства по адресу: Костромская область, г.Шарья, ул.Центральная, дом 13</t>
  </si>
  <si>
    <t>O_KSK_1.8</t>
  </si>
  <si>
    <t>Реконструкция кровельного покрытия офисного здания по адресу: г.Кострома, пр.Мира, 37-39-28</t>
  </si>
  <si>
    <t>O_KSK_1.9</t>
  </si>
  <si>
    <t>Реконструкция офисного здания представительства по адресу: : Костромская область, Нейский р-н., г. Нея, ул. Любимова д. 90.</t>
  </si>
  <si>
    <t>O_KSK_1.10</t>
  </si>
  <si>
    <t>Реконструкция офисного здания представительства  по адресу: Костромская олл, Солигалический р-н,  г. Солигалич, ул. Карла Либкнехта, д. 25/15</t>
  </si>
  <si>
    <t>O_KSK_1.11</t>
  </si>
  <si>
    <t>O_KSK_2.1</t>
  </si>
  <si>
    <t>O_KSK_3.1</t>
  </si>
  <si>
    <t>O_KSK_3.2</t>
  </si>
  <si>
    <t>O_KSK_3.3</t>
  </si>
  <si>
    <t>Неисключительное право на
ПО "Пирамида 2.0"
(Обновление)</t>
  </si>
  <si>
    <t>O_KSK_3.4</t>
  </si>
  <si>
    <t xml:space="preserve">Покупка многофункциональных устройств </t>
  </si>
  <si>
    <t>1.3.4.2.1</t>
  </si>
  <si>
    <r>
      <t xml:space="preserve">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</si>
</sst>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#,##0.0_ ;[Red]\-#,##0.0\ 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#,##0.000"/>
    <numFmt numFmtId="169" formatCode="0.00000"/>
    <numFmt numFmtId="170" formatCode="0.0000"/>
    <numFmt numFmtId="171" formatCode="0E+00"/>
    <numFmt numFmtId="172" formatCode="#,##0.00000000"/>
    <numFmt numFmtId="173" formatCode="0.00000000"/>
    <numFmt numFmtId="174" formatCode="#,##0.000000000000_ ;[Red]\-#,##0.000000000000\ "/>
    <numFmt numFmtId="175" formatCode="#,##0.0000000"/>
    <numFmt numFmtId="176" formatCode="0.0000000000"/>
    <numFmt numFmtId="177" formatCode="0.00000000000"/>
    <numFmt numFmtId="178" formatCode="#,##0.000000"/>
    <numFmt numFmtId="179" formatCode="0.0000000"/>
    <numFmt numFmtId="180" formatCode="0.000000"/>
    <numFmt numFmtId="181" formatCode="#,##0.00000"/>
    <numFmt numFmtId="182" formatCode="0.000"/>
    <numFmt numFmtId="184" formatCode="#,##0.0000000000_ ;[Red]\-#,##0.0000000000\ "/>
    <numFmt numFmtId="191" formatCode="0.000000000"/>
    <numFmt numFmtId="194" formatCode="#,##0.000000000"/>
  </numFmts>
  <fonts count="40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4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/>
      <diagonal/>
    </border>
  </borders>
  <cellStyleXfs count="232">
    <xf numFmtId="0" fontId="0" fillId="0" borderId="0"/>
    <xf numFmtId="0" fontId="2" fillId="0" borderId="0"/>
    <xf numFmtId="0" fontId="6" fillId="0" borderId="0"/>
    <xf numFmtId="0" fontId="14" fillId="0" borderId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8" fillId="0" borderId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9" fillId="8" borderId="5" applyNumberFormat="0" applyAlignment="0" applyProtection="0"/>
    <xf numFmtId="0" fontId="20" fillId="21" borderId="6" applyNumberFormat="0" applyAlignment="0" applyProtection="0"/>
    <xf numFmtId="0" fontId="21" fillId="21" borderId="5" applyNumberFormat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0" applyNumberFormat="0" applyFill="0" applyAlignment="0" applyProtection="0"/>
    <xf numFmtId="0" fontId="26" fillId="22" borderId="11" applyNumberFormat="0" applyAlignment="0" applyProtection="0"/>
    <xf numFmtId="0" fontId="27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29" fillId="0" borderId="0"/>
    <xf numFmtId="0" fontId="14" fillId="0" borderId="0"/>
    <xf numFmtId="0" fontId="2" fillId="0" borderId="0"/>
    <xf numFmtId="0" fontId="29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4" borderId="12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6" fillId="5" borderId="0" applyNumberFormat="0" applyBorder="0" applyAlignment="0" applyProtection="0"/>
    <xf numFmtId="0" fontId="38" fillId="0" borderId="0"/>
  </cellStyleXfs>
  <cellXfs count="10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1" applyFont="1" applyAlignment="1">
      <alignment horizontal="right" vertical="center"/>
    </xf>
    <xf numFmtId="0" fontId="4" fillId="0" borderId="0" xfId="0" applyFont="1"/>
    <xf numFmtId="0" fontId="3" fillId="0" borderId="0" xfId="1" applyFont="1" applyAlignment="1">
      <alignment horizontal="right"/>
    </xf>
    <xf numFmtId="0" fontId="5" fillId="0" borderId="0" xfId="0" applyFont="1" applyAlignment="1">
      <alignment horizontal="center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top"/>
    </xf>
    <xf numFmtId="0" fontId="11" fillId="0" borderId="0" xfId="2" applyFont="1" applyAlignment="1">
      <alignment vertical="top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1" fillId="2" borderId="1" xfId="2" applyNumberFormat="1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0" xfId="0" applyFont="1" applyFill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3" fillId="0" borderId="0" xfId="3" applyFont="1"/>
    <xf numFmtId="0" fontId="15" fillId="0" borderId="0" xfId="0" applyFont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4" fillId="0" borderId="1" xfId="0" applyNumberFormat="1" applyFont="1" applyBorder="1" applyAlignment="1">
      <alignment horizontal="center" vertical="center"/>
    </xf>
    <xf numFmtId="169" fontId="15" fillId="0" borderId="0" xfId="0" applyNumberFormat="1" applyFont="1"/>
    <xf numFmtId="171" fontId="4" fillId="2" borderId="0" xfId="0" applyNumberFormat="1" applyFont="1" applyFill="1"/>
    <xf numFmtId="172" fontId="3" fillId="0" borderId="0" xfId="0" applyNumberFormat="1" applyFont="1"/>
    <xf numFmtId="4" fontId="4" fillId="2" borderId="0" xfId="0" applyNumberFormat="1" applyFont="1" applyFill="1"/>
    <xf numFmtId="173" fontId="3" fillId="0" borderId="0" xfId="3" applyNumberFormat="1" applyFont="1"/>
    <xf numFmtId="169" fontId="3" fillId="0" borderId="0" xfId="0" applyNumberFormat="1" applyFont="1"/>
    <xf numFmtId="169" fontId="3" fillId="0" borderId="0" xfId="3" applyNumberFormat="1" applyFont="1"/>
    <xf numFmtId="174" fontId="2" fillId="0" borderId="0" xfId="0" applyNumberFormat="1" applyFont="1"/>
    <xf numFmtId="173" fontId="15" fillId="0" borderId="0" xfId="0" applyNumberFormat="1" applyFont="1"/>
    <xf numFmtId="177" fontId="3" fillId="0" borderId="0" xfId="0" applyNumberFormat="1" applyFont="1"/>
    <xf numFmtId="175" fontId="2" fillId="0" borderId="0" xfId="0" applyNumberFormat="1" applyFont="1"/>
    <xf numFmtId="176" fontId="2" fillId="0" borderId="0" xfId="0" applyNumberFormat="1" applyFont="1"/>
    <xf numFmtId="172" fontId="2" fillId="0" borderId="0" xfId="0" applyNumberFormat="1" applyFont="1"/>
    <xf numFmtId="172" fontId="4" fillId="0" borderId="0" xfId="0" applyNumberFormat="1" applyFont="1"/>
    <xf numFmtId="168" fontId="4" fillId="2" borderId="0" xfId="0" applyNumberFormat="1" applyFont="1" applyFill="1"/>
    <xf numFmtId="175" fontId="4" fillId="2" borderId="0" xfId="0" applyNumberFormat="1" applyFont="1" applyFill="1"/>
    <xf numFmtId="0" fontId="2" fillId="0" borderId="1" xfId="0" applyFont="1" applyBorder="1" applyAlignment="1">
      <alignment vertical="center" textRotation="90" wrapText="1"/>
    </xf>
    <xf numFmtId="4" fontId="3" fillId="0" borderId="0" xfId="3" applyNumberFormat="1" applyFont="1"/>
    <xf numFmtId="170" fontId="15" fillId="0" borderId="0" xfId="0" applyNumberFormat="1" applyFont="1"/>
    <xf numFmtId="0" fontId="2" fillId="0" borderId="0" xfId="0" applyFont="1" applyAlignment="1">
      <alignment horizontal="right"/>
    </xf>
    <xf numFmtId="168" fontId="2" fillId="0" borderId="0" xfId="0" applyNumberFormat="1" applyFont="1"/>
    <xf numFmtId="178" fontId="4" fillId="2" borderId="0" xfId="0" applyNumberFormat="1" applyFont="1" applyFill="1"/>
    <xf numFmtId="168" fontId="15" fillId="0" borderId="0" xfId="0" applyNumberFormat="1" applyFont="1"/>
    <xf numFmtId="168" fontId="0" fillId="0" borderId="1" xfId="0" applyNumberFormat="1" applyBorder="1" applyAlignment="1">
      <alignment horizontal="center" vertical="center"/>
    </xf>
    <xf numFmtId="179" fontId="3" fillId="0" borderId="0" xfId="0" applyNumberFormat="1" applyFont="1"/>
    <xf numFmtId="180" fontId="15" fillId="0" borderId="0" xfId="0" applyNumberFormat="1" applyFont="1"/>
    <xf numFmtId="182" fontId="3" fillId="0" borderId="0" xfId="3" applyNumberFormat="1" applyFont="1"/>
    <xf numFmtId="178" fontId="2" fillId="0" borderId="0" xfId="0" applyNumberFormat="1" applyFont="1"/>
    <xf numFmtId="181" fontId="2" fillId="0" borderId="0" xfId="0" applyNumberFormat="1" applyFont="1"/>
    <xf numFmtId="4" fontId="39" fillId="0" borderId="12" xfId="231" applyNumberFormat="1" applyFont="1" applyBorder="1" applyAlignment="1">
      <alignment horizontal="right" vertical="top" wrapText="1"/>
    </xf>
    <xf numFmtId="175" fontId="3" fillId="0" borderId="0" xfId="0" applyNumberFormat="1" applyFont="1"/>
    <xf numFmtId="4" fontId="15" fillId="0" borderId="0" xfId="0" applyNumberFormat="1" applyFont="1"/>
    <xf numFmtId="180" fontId="2" fillId="0" borderId="0" xfId="0" applyNumberFormat="1" applyFont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top"/>
    </xf>
    <xf numFmtId="168" fontId="0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168" fontId="0" fillId="0" borderId="1" xfId="0" applyNumberFormat="1" applyFill="1" applyBorder="1" applyAlignment="1">
      <alignment horizontal="center" vertical="center"/>
    </xf>
    <xf numFmtId="180" fontId="3" fillId="0" borderId="0" xfId="0" applyNumberFormat="1" applyFont="1"/>
    <xf numFmtId="184" fontId="2" fillId="0" borderId="0" xfId="0" applyNumberFormat="1" applyFont="1"/>
    <xf numFmtId="191" fontId="3" fillId="0" borderId="0" xfId="0" applyNumberFormat="1" applyFont="1"/>
    <xf numFmtId="194" fontId="3" fillId="0" borderId="0" xfId="3" applyNumberFormat="1" applyFont="1"/>
  </cellXfs>
  <cellStyles count="232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2 2" xfId="40" xr:uid="{00000000-0005-0000-0000-000025000000}"/>
    <cellStyle name="Обычный 2" xfId="3" xr:uid="{00000000-0005-0000-0000-000026000000}"/>
    <cellStyle name="Обычный 2 26 2" xfId="41" xr:uid="{00000000-0005-0000-0000-000027000000}"/>
    <cellStyle name="Обычный 3" xfId="1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4" xfId="45" xr:uid="{00000000-0005-0000-0000-00002C000000}"/>
    <cellStyle name="Обычный 4 2" xfId="46" xr:uid="{00000000-0005-0000-0000-00002D000000}"/>
    <cellStyle name="Обычный 5" xfId="47" xr:uid="{00000000-0005-0000-0000-00002E000000}"/>
    <cellStyle name="Обычный 6" xfId="48" xr:uid="{00000000-0005-0000-0000-00002F000000}"/>
    <cellStyle name="Обычный 6 2" xfId="49" xr:uid="{00000000-0005-0000-0000-000030000000}"/>
    <cellStyle name="Обычный 6 2 2" xfId="50" xr:uid="{00000000-0005-0000-0000-000031000000}"/>
    <cellStyle name="Обычный 6 2 2 2" xfId="51" xr:uid="{00000000-0005-0000-0000-000032000000}"/>
    <cellStyle name="Обычный 6 2 2 2 2" xfId="52" xr:uid="{00000000-0005-0000-0000-000033000000}"/>
    <cellStyle name="Обычный 6 2 2 2 2 2" xfId="53" xr:uid="{00000000-0005-0000-0000-000034000000}"/>
    <cellStyle name="Обычный 6 2 2 2 2 2 2" xfId="54" xr:uid="{00000000-0005-0000-0000-000035000000}"/>
    <cellStyle name="Обычный 6 2 2 2 2 2 3" xfId="55" xr:uid="{00000000-0005-0000-0000-000036000000}"/>
    <cellStyle name="Обычный 6 2 2 2 2 3" xfId="56" xr:uid="{00000000-0005-0000-0000-000037000000}"/>
    <cellStyle name="Обычный 6 2 2 2 2 4" xfId="57" xr:uid="{00000000-0005-0000-0000-000038000000}"/>
    <cellStyle name="Обычный 6 2 2 2 3" xfId="58" xr:uid="{00000000-0005-0000-0000-000039000000}"/>
    <cellStyle name="Обычный 6 2 2 2 3 2" xfId="59" xr:uid="{00000000-0005-0000-0000-00003A000000}"/>
    <cellStyle name="Обычный 6 2 2 2 3 3" xfId="60" xr:uid="{00000000-0005-0000-0000-00003B000000}"/>
    <cellStyle name="Обычный 6 2 2 2 4" xfId="61" xr:uid="{00000000-0005-0000-0000-00003C000000}"/>
    <cellStyle name="Обычный 6 2 2 2 5" xfId="62" xr:uid="{00000000-0005-0000-0000-00003D000000}"/>
    <cellStyle name="Обычный 6 2 2 3" xfId="63" xr:uid="{00000000-0005-0000-0000-00003E000000}"/>
    <cellStyle name="Обычный 6 2 2 3 2" xfId="64" xr:uid="{00000000-0005-0000-0000-00003F000000}"/>
    <cellStyle name="Обычный 6 2 2 3 2 2" xfId="65" xr:uid="{00000000-0005-0000-0000-000040000000}"/>
    <cellStyle name="Обычный 6 2 2 3 2 3" xfId="66" xr:uid="{00000000-0005-0000-0000-000041000000}"/>
    <cellStyle name="Обычный 6 2 2 3 3" xfId="67" xr:uid="{00000000-0005-0000-0000-000042000000}"/>
    <cellStyle name="Обычный 6 2 2 3 4" xfId="68" xr:uid="{00000000-0005-0000-0000-000043000000}"/>
    <cellStyle name="Обычный 6 2 2 4" xfId="69" xr:uid="{00000000-0005-0000-0000-000044000000}"/>
    <cellStyle name="Обычный 6 2 2 4 2" xfId="70" xr:uid="{00000000-0005-0000-0000-000045000000}"/>
    <cellStyle name="Обычный 6 2 2 4 2 2" xfId="71" xr:uid="{00000000-0005-0000-0000-000046000000}"/>
    <cellStyle name="Обычный 6 2 2 4 2 3" xfId="72" xr:uid="{00000000-0005-0000-0000-000047000000}"/>
    <cellStyle name="Обычный 6 2 2 4 3" xfId="73" xr:uid="{00000000-0005-0000-0000-000048000000}"/>
    <cellStyle name="Обычный 6 2 2 4 4" xfId="74" xr:uid="{00000000-0005-0000-0000-000049000000}"/>
    <cellStyle name="Обычный 6 2 2 5" xfId="75" xr:uid="{00000000-0005-0000-0000-00004A000000}"/>
    <cellStyle name="Обычный 6 2 2 5 2" xfId="76" xr:uid="{00000000-0005-0000-0000-00004B000000}"/>
    <cellStyle name="Обычный 6 2 2 5 3" xfId="77" xr:uid="{00000000-0005-0000-0000-00004C000000}"/>
    <cellStyle name="Обычный 6 2 2 6" xfId="78" xr:uid="{00000000-0005-0000-0000-00004D000000}"/>
    <cellStyle name="Обычный 6 2 2 7" xfId="79" xr:uid="{00000000-0005-0000-0000-00004E000000}"/>
    <cellStyle name="Обычный 6 2 2 8" xfId="80" xr:uid="{00000000-0005-0000-0000-00004F000000}"/>
    <cellStyle name="Обычный 6 2 3" xfId="81" xr:uid="{00000000-0005-0000-0000-000050000000}"/>
    <cellStyle name="Обычный 6 2 3 2" xfId="82" xr:uid="{00000000-0005-0000-0000-000051000000}"/>
    <cellStyle name="Обычный 6 2 3 2 2" xfId="83" xr:uid="{00000000-0005-0000-0000-000052000000}"/>
    <cellStyle name="Обычный 6 2 3 2 2 2" xfId="84" xr:uid="{00000000-0005-0000-0000-000053000000}"/>
    <cellStyle name="Обычный 6 2 3 2 2 2 2" xfId="85" xr:uid="{00000000-0005-0000-0000-000054000000}"/>
    <cellStyle name="Обычный 6 2 3 2 2 2 3" xfId="86" xr:uid="{00000000-0005-0000-0000-000055000000}"/>
    <cellStyle name="Обычный 6 2 3 2 2 3" xfId="87" xr:uid="{00000000-0005-0000-0000-000056000000}"/>
    <cellStyle name="Обычный 6 2 3 2 2 4" xfId="88" xr:uid="{00000000-0005-0000-0000-000057000000}"/>
    <cellStyle name="Обычный 6 2 3 2 3" xfId="89" xr:uid="{00000000-0005-0000-0000-000058000000}"/>
    <cellStyle name="Обычный 6 2 3 2 3 2" xfId="90" xr:uid="{00000000-0005-0000-0000-000059000000}"/>
    <cellStyle name="Обычный 6 2 3 2 3 3" xfId="91" xr:uid="{00000000-0005-0000-0000-00005A000000}"/>
    <cellStyle name="Обычный 6 2 3 2 4" xfId="92" xr:uid="{00000000-0005-0000-0000-00005B000000}"/>
    <cellStyle name="Обычный 6 2 3 2 5" xfId="93" xr:uid="{00000000-0005-0000-0000-00005C000000}"/>
    <cellStyle name="Обычный 6 2 3 3" xfId="94" xr:uid="{00000000-0005-0000-0000-00005D000000}"/>
    <cellStyle name="Обычный 6 2 3 3 2" xfId="95" xr:uid="{00000000-0005-0000-0000-00005E000000}"/>
    <cellStyle name="Обычный 6 2 3 3 2 2" xfId="96" xr:uid="{00000000-0005-0000-0000-00005F000000}"/>
    <cellStyle name="Обычный 6 2 3 3 2 3" xfId="97" xr:uid="{00000000-0005-0000-0000-000060000000}"/>
    <cellStyle name="Обычный 6 2 3 3 3" xfId="98" xr:uid="{00000000-0005-0000-0000-000061000000}"/>
    <cellStyle name="Обычный 6 2 3 3 4" xfId="99" xr:uid="{00000000-0005-0000-0000-000062000000}"/>
    <cellStyle name="Обычный 6 2 3 4" xfId="100" xr:uid="{00000000-0005-0000-0000-000063000000}"/>
    <cellStyle name="Обычный 6 2 3 4 2" xfId="101" xr:uid="{00000000-0005-0000-0000-000064000000}"/>
    <cellStyle name="Обычный 6 2 3 4 2 2" xfId="102" xr:uid="{00000000-0005-0000-0000-000065000000}"/>
    <cellStyle name="Обычный 6 2 3 4 2 3" xfId="103" xr:uid="{00000000-0005-0000-0000-000066000000}"/>
    <cellStyle name="Обычный 6 2 3 4 3" xfId="104" xr:uid="{00000000-0005-0000-0000-000067000000}"/>
    <cellStyle name="Обычный 6 2 3 4 4" xfId="105" xr:uid="{00000000-0005-0000-0000-000068000000}"/>
    <cellStyle name="Обычный 6 2 3 5" xfId="106" xr:uid="{00000000-0005-0000-0000-000069000000}"/>
    <cellStyle name="Обычный 6 2 3 5 2" xfId="107" xr:uid="{00000000-0005-0000-0000-00006A000000}"/>
    <cellStyle name="Обычный 6 2 3 5 3" xfId="108" xr:uid="{00000000-0005-0000-0000-00006B000000}"/>
    <cellStyle name="Обычный 6 2 3 6" xfId="109" xr:uid="{00000000-0005-0000-0000-00006C000000}"/>
    <cellStyle name="Обычный 6 2 3 7" xfId="110" xr:uid="{00000000-0005-0000-0000-00006D000000}"/>
    <cellStyle name="Обычный 6 2 3 8" xfId="111" xr:uid="{00000000-0005-0000-0000-00006E000000}"/>
    <cellStyle name="Обычный 6 2 3 9" xfId="112" xr:uid="{00000000-0005-0000-0000-00006F000000}"/>
    <cellStyle name="Обычный 6 2 4" xfId="113" xr:uid="{00000000-0005-0000-0000-000070000000}"/>
    <cellStyle name="Обычный 6 2 4 2" xfId="114" xr:uid="{00000000-0005-0000-0000-000071000000}"/>
    <cellStyle name="Обычный 6 2 4 2 2" xfId="115" xr:uid="{00000000-0005-0000-0000-000072000000}"/>
    <cellStyle name="Обычный 6 2 4 2 3" xfId="116" xr:uid="{00000000-0005-0000-0000-000073000000}"/>
    <cellStyle name="Обычный 6 2 4 3" xfId="117" xr:uid="{00000000-0005-0000-0000-000074000000}"/>
    <cellStyle name="Обычный 6 2 4 4" xfId="118" xr:uid="{00000000-0005-0000-0000-000075000000}"/>
    <cellStyle name="Обычный 6 2 5" xfId="119" xr:uid="{00000000-0005-0000-0000-000076000000}"/>
    <cellStyle name="Обычный 6 2 5 2" xfId="120" xr:uid="{00000000-0005-0000-0000-000077000000}"/>
    <cellStyle name="Обычный 6 2 5 2 2" xfId="121" xr:uid="{00000000-0005-0000-0000-000078000000}"/>
    <cellStyle name="Обычный 6 2 5 2 3" xfId="122" xr:uid="{00000000-0005-0000-0000-000079000000}"/>
    <cellStyle name="Обычный 6 2 5 3" xfId="123" xr:uid="{00000000-0005-0000-0000-00007A000000}"/>
    <cellStyle name="Обычный 6 2 5 4" xfId="124" xr:uid="{00000000-0005-0000-0000-00007B000000}"/>
    <cellStyle name="Обычный 6 2 6" xfId="125" xr:uid="{00000000-0005-0000-0000-00007C000000}"/>
    <cellStyle name="Обычный 6 2 6 2" xfId="126" xr:uid="{00000000-0005-0000-0000-00007D000000}"/>
    <cellStyle name="Обычный 6 2 6 3" xfId="127" xr:uid="{00000000-0005-0000-0000-00007E000000}"/>
    <cellStyle name="Обычный 6 2 7" xfId="128" xr:uid="{00000000-0005-0000-0000-00007F000000}"/>
    <cellStyle name="Обычный 6 2 8" xfId="129" xr:uid="{00000000-0005-0000-0000-000080000000}"/>
    <cellStyle name="Обычный 6 2 9" xfId="130" xr:uid="{00000000-0005-0000-0000-000081000000}"/>
    <cellStyle name="Обычный 6 3" xfId="131" xr:uid="{00000000-0005-0000-0000-000082000000}"/>
    <cellStyle name="Обычный 6 3 2" xfId="132" xr:uid="{00000000-0005-0000-0000-000083000000}"/>
    <cellStyle name="Обычный 6 3 2 2" xfId="133" xr:uid="{00000000-0005-0000-0000-000084000000}"/>
    <cellStyle name="Обычный 6 3 2 3" xfId="134" xr:uid="{00000000-0005-0000-0000-000085000000}"/>
    <cellStyle name="Обычный 6 3 3" xfId="135" xr:uid="{00000000-0005-0000-0000-000086000000}"/>
    <cellStyle name="Обычный 6 3 4" xfId="136" xr:uid="{00000000-0005-0000-0000-000087000000}"/>
    <cellStyle name="Обычный 6 4" xfId="137" xr:uid="{00000000-0005-0000-0000-000088000000}"/>
    <cellStyle name="Обычный 6 4 2" xfId="138" xr:uid="{00000000-0005-0000-0000-000089000000}"/>
    <cellStyle name="Обычный 6 4 2 2" xfId="139" xr:uid="{00000000-0005-0000-0000-00008A000000}"/>
    <cellStyle name="Обычный 6 4 2 3" xfId="140" xr:uid="{00000000-0005-0000-0000-00008B000000}"/>
    <cellStyle name="Обычный 6 4 3" xfId="141" xr:uid="{00000000-0005-0000-0000-00008C000000}"/>
    <cellStyle name="Обычный 6 4 4" xfId="142" xr:uid="{00000000-0005-0000-0000-00008D000000}"/>
    <cellStyle name="Обычный 6 5" xfId="143" xr:uid="{00000000-0005-0000-0000-00008E000000}"/>
    <cellStyle name="Обычный 6 5 2" xfId="144" xr:uid="{00000000-0005-0000-0000-00008F000000}"/>
    <cellStyle name="Обычный 6 5 3" xfId="145" xr:uid="{00000000-0005-0000-0000-000090000000}"/>
    <cellStyle name="Обычный 6 6" xfId="146" xr:uid="{00000000-0005-0000-0000-000091000000}"/>
    <cellStyle name="Обычный 6 7" xfId="147" xr:uid="{00000000-0005-0000-0000-000092000000}"/>
    <cellStyle name="Обычный 6 8" xfId="148" xr:uid="{00000000-0005-0000-0000-000093000000}"/>
    <cellStyle name="Обычный 7" xfId="2" xr:uid="{00000000-0005-0000-0000-000094000000}"/>
    <cellStyle name="Обычный 7 2" xfId="149" xr:uid="{00000000-0005-0000-0000-000095000000}"/>
    <cellStyle name="Обычный 7 2 2" xfId="150" xr:uid="{00000000-0005-0000-0000-000096000000}"/>
    <cellStyle name="Обычный 7 2 2 2" xfId="151" xr:uid="{00000000-0005-0000-0000-000097000000}"/>
    <cellStyle name="Обычный 7 2 2 2 2" xfId="152" xr:uid="{00000000-0005-0000-0000-000098000000}"/>
    <cellStyle name="Обычный 7 2 2 2 3" xfId="153" xr:uid="{00000000-0005-0000-0000-000099000000}"/>
    <cellStyle name="Обычный 7 2 2 3" xfId="154" xr:uid="{00000000-0005-0000-0000-00009A000000}"/>
    <cellStyle name="Обычный 7 2 2 4" xfId="155" xr:uid="{00000000-0005-0000-0000-00009B000000}"/>
    <cellStyle name="Обычный 7 2 3" xfId="156" xr:uid="{00000000-0005-0000-0000-00009C000000}"/>
    <cellStyle name="Обычный 7 2 3 2" xfId="157" xr:uid="{00000000-0005-0000-0000-00009D000000}"/>
    <cellStyle name="Обычный 7 2 3 2 2" xfId="158" xr:uid="{00000000-0005-0000-0000-00009E000000}"/>
    <cellStyle name="Обычный 7 2 3 2 3" xfId="159" xr:uid="{00000000-0005-0000-0000-00009F000000}"/>
    <cellStyle name="Обычный 7 2 3 3" xfId="160" xr:uid="{00000000-0005-0000-0000-0000A0000000}"/>
    <cellStyle name="Обычный 7 2 3 4" xfId="161" xr:uid="{00000000-0005-0000-0000-0000A1000000}"/>
    <cellStyle name="Обычный 7 2 4" xfId="162" xr:uid="{00000000-0005-0000-0000-0000A2000000}"/>
    <cellStyle name="Обычный 7 2 4 2" xfId="163" xr:uid="{00000000-0005-0000-0000-0000A3000000}"/>
    <cellStyle name="Обычный 7 2 4 3" xfId="164" xr:uid="{00000000-0005-0000-0000-0000A4000000}"/>
    <cellStyle name="Обычный 7 2 5" xfId="165" xr:uid="{00000000-0005-0000-0000-0000A5000000}"/>
    <cellStyle name="Обычный 7 2 6" xfId="166" xr:uid="{00000000-0005-0000-0000-0000A6000000}"/>
    <cellStyle name="Обычный 7 2 7" xfId="167" xr:uid="{00000000-0005-0000-0000-0000A7000000}"/>
    <cellStyle name="Обычный 8" xfId="168" xr:uid="{00000000-0005-0000-0000-0000A8000000}"/>
    <cellStyle name="Обычный 9" xfId="169" xr:uid="{00000000-0005-0000-0000-0000A9000000}"/>
    <cellStyle name="Обычный 9 2" xfId="170" xr:uid="{00000000-0005-0000-0000-0000AA000000}"/>
    <cellStyle name="Обычный 9 2 2" xfId="171" xr:uid="{00000000-0005-0000-0000-0000AB000000}"/>
    <cellStyle name="Обычный 9 2 2 2" xfId="172" xr:uid="{00000000-0005-0000-0000-0000AC000000}"/>
    <cellStyle name="Обычный 9 2 2 3" xfId="173" xr:uid="{00000000-0005-0000-0000-0000AD000000}"/>
    <cellStyle name="Обычный 9 2 2 4" xfId="174" xr:uid="{00000000-0005-0000-0000-0000AE000000}"/>
    <cellStyle name="Обычный 9 2 3" xfId="175" xr:uid="{00000000-0005-0000-0000-0000AF000000}"/>
    <cellStyle name="Обычный 9 2 4" xfId="176" xr:uid="{00000000-0005-0000-0000-0000B0000000}"/>
    <cellStyle name="Обычный 9 3" xfId="177" xr:uid="{00000000-0005-0000-0000-0000B1000000}"/>
    <cellStyle name="Обычный 9 3 2" xfId="178" xr:uid="{00000000-0005-0000-0000-0000B2000000}"/>
    <cellStyle name="Обычный 9 3 3" xfId="179" xr:uid="{00000000-0005-0000-0000-0000B3000000}"/>
    <cellStyle name="Обычный 9 3 4" xfId="180" xr:uid="{00000000-0005-0000-0000-0000B4000000}"/>
    <cellStyle name="Обычный 9 4" xfId="181" xr:uid="{00000000-0005-0000-0000-0000B5000000}"/>
    <cellStyle name="Обычный 9 5" xfId="182" xr:uid="{00000000-0005-0000-0000-0000B6000000}"/>
    <cellStyle name="Обычный_1" xfId="231" xr:uid="{F850E231-F42A-4F76-B7EA-AA09CCACBD5A}"/>
    <cellStyle name="Плохой 2" xfId="183" xr:uid="{00000000-0005-0000-0000-0000B7000000}"/>
    <cellStyle name="Пояснение 2" xfId="184" xr:uid="{00000000-0005-0000-0000-0000B8000000}"/>
    <cellStyle name="Примечание 2" xfId="185" xr:uid="{00000000-0005-0000-0000-0000B9000000}"/>
    <cellStyle name="Процентный 2" xfId="186" xr:uid="{00000000-0005-0000-0000-0000BA000000}"/>
    <cellStyle name="Процентный 3" xfId="187" xr:uid="{00000000-0005-0000-0000-0000BB000000}"/>
    <cellStyle name="Связанная ячейка 2" xfId="188" xr:uid="{00000000-0005-0000-0000-0000BC000000}"/>
    <cellStyle name="Стиль 1" xfId="189" xr:uid="{00000000-0005-0000-0000-0000BD000000}"/>
    <cellStyle name="Текст предупреждения 2" xfId="190" xr:uid="{00000000-0005-0000-0000-0000BE000000}"/>
    <cellStyle name="Финансовый 2" xfId="191" xr:uid="{00000000-0005-0000-0000-0000BF000000}"/>
    <cellStyle name="Финансовый 2 2" xfId="192" xr:uid="{00000000-0005-0000-0000-0000C0000000}"/>
    <cellStyle name="Финансовый 2 2 2" xfId="193" xr:uid="{00000000-0005-0000-0000-0000C1000000}"/>
    <cellStyle name="Финансовый 2 2 2 2" xfId="194" xr:uid="{00000000-0005-0000-0000-0000C2000000}"/>
    <cellStyle name="Финансовый 2 2 2 2 2" xfId="195" xr:uid="{00000000-0005-0000-0000-0000C3000000}"/>
    <cellStyle name="Финансовый 2 2 2 3" xfId="196" xr:uid="{00000000-0005-0000-0000-0000C4000000}"/>
    <cellStyle name="Финансовый 2 2 3" xfId="197" xr:uid="{00000000-0005-0000-0000-0000C5000000}"/>
    <cellStyle name="Финансовый 2 2 4" xfId="198" xr:uid="{00000000-0005-0000-0000-0000C6000000}"/>
    <cellStyle name="Финансовый 2 3" xfId="199" xr:uid="{00000000-0005-0000-0000-0000C7000000}"/>
    <cellStyle name="Финансовый 2 3 2" xfId="200" xr:uid="{00000000-0005-0000-0000-0000C8000000}"/>
    <cellStyle name="Финансовый 2 3 2 2" xfId="201" xr:uid="{00000000-0005-0000-0000-0000C9000000}"/>
    <cellStyle name="Финансовый 2 3 2 3" xfId="202" xr:uid="{00000000-0005-0000-0000-0000CA000000}"/>
    <cellStyle name="Финансовый 2 3 3" xfId="203" xr:uid="{00000000-0005-0000-0000-0000CB000000}"/>
    <cellStyle name="Финансовый 2 3 4" xfId="204" xr:uid="{00000000-0005-0000-0000-0000CC000000}"/>
    <cellStyle name="Финансовый 2 4" xfId="205" xr:uid="{00000000-0005-0000-0000-0000CD000000}"/>
    <cellStyle name="Финансовый 2 4 2" xfId="206" xr:uid="{00000000-0005-0000-0000-0000CE000000}"/>
    <cellStyle name="Финансовый 2 4 3" xfId="207" xr:uid="{00000000-0005-0000-0000-0000CF000000}"/>
    <cellStyle name="Финансовый 2 5" xfId="208" xr:uid="{00000000-0005-0000-0000-0000D0000000}"/>
    <cellStyle name="Финансовый 2 6" xfId="209" xr:uid="{00000000-0005-0000-0000-0000D1000000}"/>
    <cellStyle name="Финансовый 2 7" xfId="210" xr:uid="{00000000-0005-0000-0000-0000D2000000}"/>
    <cellStyle name="Финансовый 3" xfId="211" xr:uid="{00000000-0005-0000-0000-0000D3000000}"/>
    <cellStyle name="Финансовый 3 2" xfId="212" xr:uid="{00000000-0005-0000-0000-0000D4000000}"/>
    <cellStyle name="Финансовый 3 2 2" xfId="213" xr:uid="{00000000-0005-0000-0000-0000D5000000}"/>
    <cellStyle name="Финансовый 3 2 2 2" xfId="214" xr:uid="{00000000-0005-0000-0000-0000D6000000}"/>
    <cellStyle name="Финансовый 3 2 2 3" xfId="215" xr:uid="{00000000-0005-0000-0000-0000D7000000}"/>
    <cellStyle name="Финансовый 3 2 3" xfId="216" xr:uid="{00000000-0005-0000-0000-0000D8000000}"/>
    <cellStyle name="Финансовый 3 2 4" xfId="217" xr:uid="{00000000-0005-0000-0000-0000D9000000}"/>
    <cellStyle name="Финансовый 3 3" xfId="218" xr:uid="{00000000-0005-0000-0000-0000DA000000}"/>
    <cellStyle name="Финансовый 3 3 2" xfId="219" xr:uid="{00000000-0005-0000-0000-0000DB000000}"/>
    <cellStyle name="Финансовый 3 3 2 2" xfId="220" xr:uid="{00000000-0005-0000-0000-0000DC000000}"/>
    <cellStyle name="Финансовый 3 3 2 3" xfId="221" xr:uid="{00000000-0005-0000-0000-0000DD000000}"/>
    <cellStyle name="Финансовый 3 3 3" xfId="222" xr:uid="{00000000-0005-0000-0000-0000DE000000}"/>
    <cellStyle name="Финансовый 3 3 4" xfId="223" xr:uid="{00000000-0005-0000-0000-0000DF000000}"/>
    <cellStyle name="Финансовый 3 4" xfId="224" xr:uid="{00000000-0005-0000-0000-0000E0000000}"/>
    <cellStyle name="Финансовый 3 4 2" xfId="225" xr:uid="{00000000-0005-0000-0000-0000E1000000}"/>
    <cellStyle name="Финансовый 3 4 3" xfId="226" xr:uid="{00000000-0005-0000-0000-0000E2000000}"/>
    <cellStyle name="Финансовый 3 5" xfId="227" xr:uid="{00000000-0005-0000-0000-0000E3000000}"/>
    <cellStyle name="Финансовый 3 6" xfId="228" xr:uid="{00000000-0005-0000-0000-0000E4000000}"/>
    <cellStyle name="Финансовый 3 7" xfId="229" xr:uid="{00000000-0005-0000-0000-0000E5000000}"/>
    <cellStyle name="Хороший 2" xfId="230" xr:uid="{00000000-0005-0000-0000-0000E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X75"/>
  <sheetViews>
    <sheetView tabSelected="1" view="pageBreakPreview" topLeftCell="AP46" zoomScale="75" zoomScaleNormal="100" zoomScaleSheetLayoutView="75" workbookViewId="0">
      <selection activeCell="Y65" sqref="Y65"/>
    </sheetView>
  </sheetViews>
  <sheetFormatPr defaultColWidth="9" defaultRowHeight="15.75" outlineLevelCol="1" x14ac:dyDescent="0.25"/>
  <cols>
    <col min="1" max="1" width="10.625" style="1" customWidth="1"/>
    <col min="2" max="2" width="39.5" style="1" customWidth="1"/>
    <col min="3" max="3" width="15.25" style="2" customWidth="1"/>
    <col min="4" max="4" width="7.75" style="1" customWidth="1"/>
    <col min="5" max="5" width="9.5" style="1" customWidth="1"/>
    <col min="6" max="6" width="7.625" style="1" customWidth="1" outlineLevel="1"/>
    <col min="7" max="7" width="7.625" style="1" customWidth="1"/>
    <col min="8" max="8" width="11.75" style="1" customWidth="1"/>
    <col min="9" max="9" width="7.625" style="1" customWidth="1"/>
    <col min="10" max="10" width="6.75" style="1" customWidth="1" outlineLevel="1"/>
    <col min="11" max="11" width="12.125" style="1" customWidth="1" outlineLevel="1"/>
    <col min="12" max="12" width="6" style="1" customWidth="1" outlineLevel="1"/>
    <col min="13" max="13" width="16.75" style="1" customWidth="1" outlineLevel="1"/>
    <col min="14" max="14" width="16.875" style="1" customWidth="1"/>
    <col min="15" max="15" width="16" style="1" customWidth="1" outlineLevel="1"/>
    <col min="16" max="16" width="9.875" style="1" customWidth="1" outlineLevel="1" collapsed="1"/>
    <col min="17" max="17" width="9.875" style="1" customWidth="1" outlineLevel="1"/>
    <col min="18" max="18" width="8.875" style="1" customWidth="1" outlineLevel="1"/>
    <col min="19" max="19" width="8.75" style="1" customWidth="1" outlineLevel="1" collapsed="1"/>
    <col min="20" max="20" width="7.625" style="1" customWidth="1" outlineLevel="1"/>
    <col min="21" max="21" width="8" style="1" customWidth="1" outlineLevel="1"/>
    <col min="22" max="22" width="10.5" style="1" customWidth="1" outlineLevel="1"/>
    <col min="23" max="23" width="6" style="1" customWidth="1" outlineLevel="1"/>
    <col min="24" max="25" width="7" style="1" customWidth="1" outlineLevel="1"/>
    <col min="26" max="26" width="8.625" style="1" customWidth="1" outlineLevel="1"/>
    <col min="27" max="27" width="10.75" style="1" customWidth="1" outlineLevel="1"/>
    <col min="28" max="28" width="4.75" style="1" customWidth="1" outlineLevel="1"/>
    <col min="29" max="29" width="15.625" style="1" customWidth="1"/>
    <col min="30" max="30" width="6.5" style="1" customWidth="1"/>
    <col min="31" max="31" width="12.625" style="1" customWidth="1"/>
    <col min="32" max="32" width="9.5" style="1" customWidth="1"/>
    <col min="33" max="33" width="8" style="1" customWidth="1"/>
    <col min="34" max="34" width="18.25" style="1" customWidth="1" outlineLevel="1"/>
    <col min="35" max="35" width="9" style="1" customWidth="1" outlineLevel="1"/>
    <col min="36" max="36" width="12.25" style="1" customWidth="1" outlineLevel="1"/>
    <col min="37" max="37" width="10.25" style="1" customWidth="1" outlineLevel="1"/>
    <col min="38" max="38" width="10.875" style="1" customWidth="1" outlineLevel="1"/>
    <col min="39" max="39" width="17.375" style="1" customWidth="1"/>
    <col min="40" max="40" width="6.125" style="1" customWidth="1"/>
    <col min="41" max="41" width="8.875" style="1" customWidth="1"/>
    <col min="42" max="42" width="11.125" style="1" customWidth="1"/>
    <col min="43" max="43" width="7.875" style="1" customWidth="1"/>
    <col min="44" max="44" width="12.625" style="1" customWidth="1" outlineLevel="1"/>
    <col min="45" max="45" width="7.25" style="1" customWidth="1" outlineLevel="1"/>
    <col min="46" max="46" width="8.625" style="1" customWidth="1" outlineLevel="1"/>
    <col min="47" max="47" width="9.75" style="1" customWidth="1" outlineLevel="1"/>
    <col min="48" max="48" width="11.125" style="1" customWidth="1" outlineLevel="1"/>
    <col min="49" max="49" width="17.375" style="1" customWidth="1"/>
    <col min="50" max="50" width="7.25" style="1" customWidth="1"/>
    <col min="51" max="51" width="8.5" style="1" customWidth="1"/>
    <col min="52" max="52" width="10.625" style="1" customWidth="1"/>
    <col min="53" max="53" width="7.25" style="1" customWidth="1"/>
    <col min="54" max="54" width="12.25" style="1" customWidth="1" outlineLevel="1"/>
    <col min="55" max="55" width="7.25" style="1" customWidth="1" outlineLevel="1"/>
    <col min="56" max="56" width="9.375" style="1" customWidth="1" outlineLevel="1"/>
    <col min="57" max="57" width="10.75" style="1" customWidth="1" outlineLevel="1"/>
    <col min="58" max="58" width="7.25" style="1" customWidth="1" outlineLevel="1"/>
    <col min="59" max="59" width="14.875" style="4" customWidth="1"/>
    <col min="60" max="60" width="6.125" style="4" customWidth="1"/>
    <col min="61" max="61" width="8.5" style="4" customWidth="1"/>
    <col min="62" max="62" width="15" style="4" bestFit="1" customWidth="1"/>
    <col min="63" max="63" width="7.375" style="4" customWidth="1"/>
    <col min="64" max="64" width="12.375" style="1" customWidth="1" outlineLevel="1"/>
    <col min="65" max="65" width="6.875" style="1" customWidth="1" outlineLevel="1"/>
    <col min="66" max="66" width="8.5" style="1" customWidth="1" outlineLevel="1"/>
    <col min="67" max="67" width="10.125" style="1" customWidth="1" outlineLevel="1"/>
    <col min="68" max="68" width="8.25" style="1" customWidth="1" outlineLevel="1"/>
    <col min="69" max="69" width="22.25" style="1" customWidth="1" outlineLevel="1"/>
    <col min="70" max="70" width="16" style="1" bestFit="1" customWidth="1"/>
    <col min="71" max="71" width="10.5" style="1" customWidth="1"/>
    <col min="72" max="72" width="17.625" style="1" bestFit="1" customWidth="1"/>
    <col min="73" max="74" width="9" style="1"/>
    <col min="75" max="75" width="14" style="1" bestFit="1" customWidth="1"/>
    <col min="76" max="76" width="11.5" style="1" bestFit="1" customWidth="1"/>
    <col min="77" max="16384" width="9" style="1"/>
  </cols>
  <sheetData>
    <row r="1" spans="1:69" ht="18.75" x14ac:dyDescent="0.25">
      <c r="AB1" s="3"/>
    </row>
    <row r="2" spans="1:69" ht="18.75" x14ac:dyDescent="0.3">
      <c r="AB2" s="5"/>
    </row>
    <row r="3" spans="1:69" ht="18.75" x14ac:dyDescent="0.3">
      <c r="AB3" s="5"/>
    </row>
    <row r="4" spans="1:69" ht="18.75" x14ac:dyDescent="0.25">
      <c r="A4" s="86" t="s">
        <v>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</row>
    <row r="5" spans="1:69" ht="18.75" x14ac:dyDescent="0.3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</row>
    <row r="6" spans="1:69" ht="18.75" x14ac:dyDescent="0.25">
      <c r="A6" s="91" t="s">
        <v>95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8"/>
      <c r="BH6" s="8"/>
      <c r="BI6" s="8"/>
      <c r="BJ6" s="8"/>
      <c r="BK6" s="8"/>
      <c r="BL6" s="7"/>
      <c r="BM6" s="7"/>
      <c r="BN6" s="7"/>
      <c r="BO6" s="7"/>
      <c r="BP6" s="7"/>
      <c r="BQ6" s="7"/>
    </row>
    <row r="7" spans="1:69" ht="18.75" customHeight="1" x14ac:dyDescent="0.25">
      <c r="A7" s="92" t="s">
        <v>1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10"/>
      <c r="BH7" s="10"/>
      <c r="BI7" s="10"/>
      <c r="BJ7" s="10"/>
      <c r="BK7" s="10"/>
      <c r="BL7" s="9"/>
      <c r="BM7" s="9"/>
      <c r="BN7" s="9"/>
      <c r="BO7" s="9"/>
      <c r="BP7" s="9"/>
      <c r="BQ7" s="9"/>
    </row>
    <row r="8" spans="1:69" ht="18.75" x14ac:dyDescent="0.3">
      <c r="A8" s="87"/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BQ8" s="5"/>
    </row>
    <row r="9" spans="1:69" ht="18.75" x14ac:dyDescent="0.3">
      <c r="A9" s="89" t="s">
        <v>122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2"/>
      <c r="BH9" s="12"/>
      <c r="BI9" s="12"/>
      <c r="BJ9" s="12"/>
      <c r="BK9" s="12"/>
      <c r="BL9" s="11"/>
      <c r="BM9" s="11"/>
      <c r="BN9" s="11"/>
      <c r="BO9" s="11"/>
      <c r="BP9" s="11"/>
      <c r="BQ9" s="11"/>
    </row>
    <row r="10" spans="1:69" ht="18.75" x14ac:dyDescent="0.25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</row>
    <row r="11" spans="1:69" ht="46.5" customHeight="1" x14ac:dyDescent="0.3">
      <c r="A11" s="89" t="s">
        <v>130</v>
      </c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5"/>
      <c r="BH11" s="15"/>
      <c r="BI11" s="15"/>
      <c r="BJ11" s="15"/>
      <c r="BK11" s="15"/>
      <c r="BL11" s="14"/>
      <c r="BM11" s="14"/>
      <c r="BN11" s="14"/>
      <c r="BO11" s="14"/>
      <c r="BP11" s="14"/>
      <c r="BQ11" s="14"/>
    </row>
    <row r="12" spans="1:69" x14ac:dyDescent="0.25">
      <c r="A12" s="87" t="s">
        <v>2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E12" s="58"/>
      <c r="AW12" s="59"/>
      <c r="BG12" s="60"/>
    </row>
    <row r="13" spans="1:69" x14ac:dyDescent="0.25">
      <c r="AC13" s="57"/>
      <c r="AM13" s="58"/>
      <c r="BP13" s="66"/>
    </row>
    <row r="14" spans="1:69" ht="63.75" customHeight="1" x14ac:dyDescent="0.25">
      <c r="A14" s="81" t="s">
        <v>3</v>
      </c>
      <c r="B14" s="81" t="s">
        <v>4</v>
      </c>
      <c r="C14" s="81" t="s">
        <v>5</v>
      </c>
      <c r="D14" s="88" t="s">
        <v>6</v>
      </c>
      <c r="E14" s="80" t="s">
        <v>116</v>
      </c>
      <c r="F14" s="81"/>
      <c r="G14" s="81" t="s">
        <v>7</v>
      </c>
      <c r="H14" s="81"/>
      <c r="I14" s="81"/>
      <c r="J14" s="81"/>
      <c r="K14" s="81"/>
      <c r="L14" s="81"/>
      <c r="M14" s="80" t="s">
        <v>127</v>
      </c>
      <c r="N14" s="81" t="s">
        <v>8</v>
      </c>
      <c r="O14" s="81"/>
      <c r="P14" s="81" t="s">
        <v>9</v>
      </c>
      <c r="Q14" s="81"/>
      <c r="R14" s="81"/>
      <c r="S14" s="80" t="s">
        <v>117</v>
      </c>
      <c r="T14" s="81"/>
      <c r="U14" s="81"/>
      <c r="V14" s="81"/>
      <c r="W14" s="81"/>
      <c r="X14" s="81"/>
      <c r="Y14" s="81"/>
      <c r="Z14" s="81"/>
      <c r="AA14" s="81"/>
      <c r="AB14" s="81"/>
      <c r="AC14" s="81" t="s">
        <v>10</v>
      </c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2" t="s">
        <v>11</v>
      </c>
    </row>
    <row r="15" spans="1:69" ht="85.5" customHeight="1" x14ac:dyDescent="0.25">
      <c r="A15" s="81"/>
      <c r="B15" s="81"/>
      <c r="C15" s="81"/>
      <c r="D15" s="88"/>
      <c r="E15" s="81"/>
      <c r="F15" s="81"/>
      <c r="G15" s="81" t="s">
        <v>12</v>
      </c>
      <c r="H15" s="81"/>
      <c r="I15" s="81"/>
      <c r="J15" s="81" t="s">
        <v>13</v>
      </c>
      <c r="K15" s="81"/>
      <c r="L15" s="81"/>
      <c r="M15" s="81"/>
      <c r="N15" s="81"/>
      <c r="O15" s="81"/>
      <c r="P15" s="81"/>
      <c r="Q15" s="81"/>
      <c r="R15" s="81"/>
      <c r="S15" s="81" t="s">
        <v>14</v>
      </c>
      <c r="T15" s="81"/>
      <c r="U15" s="81"/>
      <c r="V15" s="81"/>
      <c r="W15" s="81"/>
      <c r="X15" s="80" t="s">
        <v>118</v>
      </c>
      <c r="Y15" s="81"/>
      <c r="Z15" s="81"/>
      <c r="AA15" s="81"/>
      <c r="AB15" s="81"/>
      <c r="AC15" s="80" t="s">
        <v>135</v>
      </c>
      <c r="AD15" s="81"/>
      <c r="AE15" s="81"/>
      <c r="AF15" s="81"/>
      <c r="AG15" s="81"/>
      <c r="AH15" s="80" t="s">
        <v>131</v>
      </c>
      <c r="AI15" s="81"/>
      <c r="AJ15" s="81"/>
      <c r="AK15" s="81"/>
      <c r="AL15" s="81"/>
      <c r="AM15" s="80" t="s">
        <v>134</v>
      </c>
      <c r="AN15" s="81"/>
      <c r="AO15" s="81"/>
      <c r="AP15" s="81"/>
      <c r="AQ15" s="81"/>
      <c r="AR15" s="80" t="s">
        <v>132</v>
      </c>
      <c r="AS15" s="81"/>
      <c r="AT15" s="81"/>
      <c r="AU15" s="81"/>
      <c r="AV15" s="81"/>
      <c r="AW15" s="80" t="s">
        <v>133</v>
      </c>
      <c r="AX15" s="81"/>
      <c r="AY15" s="81"/>
      <c r="AZ15" s="81"/>
      <c r="BA15" s="81"/>
      <c r="BB15" s="80" t="s">
        <v>164</v>
      </c>
      <c r="BC15" s="81"/>
      <c r="BD15" s="81"/>
      <c r="BE15" s="81"/>
      <c r="BF15" s="81"/>
      <c r="BG15" s="85" t="s">
        <v>15</v>
      </c>
      <c r="BH15" s="85"/>
      <c r="BI15" s="85"/>
      <c r="BJ15" s="85"/>
      <c r="BK15" s="85"/>
      <c r="BL15" s="81" t="s">
        <v>16</v>
      </c>
      <c r="BM15" s="81"/>
      <c r="BN15" s="81"/>
      <c r="BO15" s="81"/>
      <c r="BP15" s="81"/>
      <c r="BQ15" s="83"/>
    </row>
    <row r="16" spans="1:69" ht="203.25" customHeight="1" x14ac:dyDescent="0.25">
      <c r="A16" s="81"/>
      <c r="B16" s="81"/>
      <c r="C16" s="81"/>
      <c r="D16" s="88"/>
      <c r="E16" s="32" t="s">
        <v>17</v>
      </c>
      <c r="F16" s="63" t="s">
        <v>13</v>
      </c>
      <c r="G16" s="32" t="s">
        <v>18</v>
      </c>
      <c r="H16" s="32" t="s">
        <v>19</v>
      </c>
      <c r="I16" s="32" t="s">
        <v>20</v>
      </c>
      <c r="J16" s="32" t="s">
        <v>18</v>
      </c>
      <c r="K16" s="32" t="s">
        <v>19</v>
      </c>
      <c r="L16" s="32" t="s">
        <v>20</v>
      </c>
      <c r="M16" s="81"/>
      <c r="N16" s="32" t="s">
        <v>12</v>
      </c>
      <c r="O16" s="32" t="s">
        <v>13</v>
      </c>
      <c r="P16" s="36" t="s">
        <v>128</v>
      </c>
      <c r="Q16" s="36" t="s">
        <v>129</v>
      </c>
      <c r="R16" s="36" t="s">
        <v>13</v>
      </c>
      <c r="S16" s="32" t="s">
        <v>21</v>
      </c>
      <c r="T16" s="32" t="s">
        <v>22</v>
      </c>
      <c r="U16" s="32" t="s">
        <v>23</v>
      </c>
      <c r="V16" s="32" t="s">
        <v>24</v>
      </c>
      <c r="W16" s="32" t="s">
        <v>25</v>
      </c>
      <c r="X16" s="32" t="s">
        <v>21</v>
      </c>
      <c r="Y16" s="32" t="s">
        <v>22</v>
      </c>
      <c r="Z16" s="32" t="s">
        <v>23</v>
      </c>
      <c r="AA16" s="32" t="s">
        <v>24</v>
      </c>
      <c r="AB16" s="32" t="s">
        <v>25</v>
      </c>
      <c r="AC16" s="32" t="s">
        <v>21</v>
      </c>
      <c r="AD16" s="32" t="s">
        <v>22</v>
      </c>
      <c r="AE16" s="32" t="s">
        <v>23</v>
      </c>
      <c r="AF16" s="32" t="s">
        <v>24</v>
      </c>
      <c r="AG16" s="32" t="s">
        <v>25</v>
      </c>
      <c r="AH16" s="32" t="s">
        <v>21</v>
      </c>
      <c r="AI16" s="32" t="s">
        <v>22</v>
      </c>
      <c r="AJ16" s="32" t="s">
        <v>23</v>
      </c>
      <c r="AK16" s="32" t="s">
        <v>24</v>
      </c>
      <c r="AL16" s="32" t="s">
        <v>25</v>
      </c>
      <c r="AM16" s="32" t="s">
        <v>21</v>
      </c>
      <c r="AN16" s="32" t="s">
        <v>22</v>
      </c>
      <c r="AO16" s="32" t="s">
        <v>23</v>
      </c>
      <c r="AP16" s="32" t="s">
        <v>24</v>
      </c>
      <c r="AQ16" s="32" t="s">
        <v>25</v>
      </c>
      <c r="AR16" s="32" t="s">
        <v>21</v>
      </c>
      <c r="AS16" s="32" t="s">
        <v>22</v>
      </c>
      <c r="AT16" s="32" t="s">
        <v>23</v>
      </c>
      <c r="AU16" s="32" t="s">
        <v>24</v>
      </c>
      <c r="AV16" s="32" t="s">
        <v>25</v>
      </c>
      <c r="AW16" s="32" t="s">
        <v>21</v>
      </c>
      <c r="AX16" s="32" t="s">
        <v>22</v>
      </c>
      <c r="AY16" s="32" t="s">
        <v>23</v>
      </c>
      <c r="AZ16" s="32" t="s">
        <v>24</v>
      </c>
      <c r="BA16" s="32" t="s">
        <v>25</v>
      </c>
      <c r="BB16" s="32" t="s">
        <v>21</v>
      </c>
      <c r="BC16" s="32" t="s">
        <v>22</v>
      </c>
      <c r="BD16" s="32" t="s">
        <v>23</v>
      </c>
      <c r="BE16" s="32" t="s">
        <v>24</v>
      </c>
      <c r="BF16" s="32" t="s">
        <v>25</v>
      </c>
      <c r="BG16" s="16" t="s">
        <v>21</v>
      </c>
      <c r="BH16" s="16" t="s">
        <v>22</v>
      </c>
      <c r="BI16" s="16" t="s">
        <v>23</v>
      </c>
      <c r="BJ16" s="16" t="s">
        <v>24</v>
      </c>
      <c r="BK16" s="16" t="s">
        <v>25</v>
      </c>
      <c r="BL16" s="32" t="s">
        <v>21</v>
      </c>
      <c r="BM16" s="32" t="s">
        <v>22</v>
      </c>
      <c r="BN16" s="32" t="s">
        <v>23</v>
      </c>
      <c r="BO16" s="32" t="s">
        <v>24</v>
      </c>
      <c r="BP16" s="32" t="s">
        <v>25</v>
      </c>
      <c r="BQ16" s="84"/>
    </row>
    <row r="17" spans="1:76" ht="19.5" customHeight="1" x14ac:dyDescent="0.25">
      <c r="A17" s="31">
        <v>1</v>
      </c>
      <c r="B17" s="31">
        <v>2</v>
      </c>
      <c r="C17" s="31">
        <v>3</v>
      </c>
      <c r="D17" s="31">
        <v>5</v>
      </c>
      <c r="E17" s="31">
        <v>6</v>
      </c>
      <c r="F17" s="31">
        <v>7</v>
      </c>
      <c r="G17" s="31">
        <v>8</v>
      </c>
      <c r="H17" s="31">
        <v>9</v>
      </c>
      <c r="I17" s="31">
        <v>10</v>
      </c>
      <c r="J17" s="31">
        <v>11</v>
      </c>
      <c r="K17" s="31">
        <v>12</v>
      </c>
      <c r="L17" s="31">
        <v>13</v>
      </c>
      <c r="M17" s="31">
        <v>14</v>
      </c>
      <c r="N17" s="31">
        <v>15</v>
      </c>
      <c r="O17" s="31">
        <v>16</v>
      </c>
      <c r="P17" s="31">
        <v>17</v>
      </c>
      <c r="Q17" s="31">
        <v>18</v>
      </c>
      <c r="R17" s="31">
        <v>19</v>
      </c>
      <c r="S17" s="31">
        <v>20</v>
      </c>
      <c r="T17" s="31">
        <v>21</v>
      </c>
      <c r="U17" s="31">
        <v>22</v>
      </c>
      <c r="V17" s="31">
        <v>23</v>
      </c>
      <c r="W17" s="31">
        <v>24</v>
      </c>
      <c r="X17" s="31">
        <v>25</v>
      </c>
      <c r="Y17" s="31">
        <v>26</v>
      </c>
      <c r="Z17" s="31">
        <v>27</v>
      </c>
      <c r="AA17" s="31">
        <v>28</v>
      </c>
      <c r="AB17" s="31">
        <v>29</v>
      </c>
      <c r="AC17" s="17" t="s">
        <v>26</v>
      </c>
      <c r="AD17" s="17" t="s">
        <v>27</v>
      </c>
      <c r="AE17" s="17" t="s">
        <v>28</v>
      </c>
      <c r="AF17" s="17" t="s">
        <v>29</v>
      </c>
      <c r="AG17" s="17" t="s">
        <v>30</v>
      </c>
      <c r="AH17" s="17" t="s">
        <v>31</v>
      </c>
      <c r="AI17" s="17" t="s">
        <v>32</v>
      </c>
      <c r="AJ17" s="17" t="s">
        <v>33</v>
      </c>
      <c r="AK17" s="17" t="s">
        <v>34</v>
      </c>
      <c r="AL17" s="17" t="s">
        <v>35</v>
      </c>
      <c r="AM17" s="17" t="s">
        <v>36</v>
      </c>
      <c r="AN17" s="17" t="s">
        <v>37</v>
      </c>
      <c r="AO17" s="17" t="s">
        <v>38</v>
      </c>
      <c r="AP17" s="17" t="s">
        <v>39</v>
      </c>
      <c r="AQ17" s="17" t="s">
        <v>40</v>
      </c>
      <c r="AR17" s="17" t="s">
        <v>41</v>
      </c>
      <c r="AS17" s="17" t="s">
        <v>42</v>
      </c>
      <c r="AT17" s="17" t="s">
        <v>43</v>
      </c>
      <c r="AU17" s="17" t="s">
        <v>44</v>
      </c>
      <c r="AV17" s="17" t="s">
        <v>45</v>
      </c>
      <c r="AW17" s="17" t="s">
        <v>46</v>
      </c>
      <c r="AX17" s="17" t="s">
        <v>47</v>
      </c>
      <c r="AY17" s="17" t="s">
        <v>48</v>
      </c>
      <c r="AZ17" s="17" t="s">
        <v>49</v>
      </c>
      <c r="BA17" s="17" t="s">
        <v>50</v>
      </c>
      <c r="BB17" s="17" t="s">
        <v>51</v>
      </c>
      <c r="BC17" s="17" t="s">
        <v>52</v>
      </c>
      <c r="BD17" s="17" t="s">
        <v>53</v>
      </c>
      <c r="BE17" s="17" t="s">
        <v>54</v>
      </c>
      <c r="BF17" s="17" t="s">
        <v>55</v>
      </c>
      <c r="BG17" s="18">
        <v>31</v>
      </c>
      <c r="BH17" s="18">
        <v>32</v>
      </c>
      <c r="BI17" s="18">
        <v>33</v>
      </c>
      <c r="BJ17" s="18">
        <v>34</v>
      </c>
      <c r="BK17" s="18">
        <v>35</v>
      </c>
      <c r="BL17" s="31">
        <v>36</v>
      </c>
      <c r="BM17" s="31">
        <v>37</v>
      </c>
      <c r="BN17" s="31">
        <v>38</v>
      </c>
      <c r="BO17" s="31">
        <v>39</v>
      </c>
      <c r="BP17" s="31">
        <v>40</v>
      </c>
      <c r="BQ17" s="30">
        <v>41</v>
      </c>
    </row>
    <row r="18" spans="1:76" s="22" customFormat="1" x14ac:dyDescent="0.25">
      <c r="A18" s="19" t="s">
        <v>56</v>
      </c>
      <c r="B18" s="20" t="s">
        <v>57</v>
      </c>
      <c r="C18" s="21" t="s">
        <v>97</v>
      </c>
      <c r="D18" s="37" t="s">
        <v>98</v>
      </c>
      <c r="E18" s="37" t="s">
        <v>98</v>
      </c>
      <c r="F18" s="42" t="s">
        <v>98</v>
      </c>
      <c r="G18" s="38" t="s">
        <v>98</v>
      </c>
      <c r="H18" s="38" t="s">
        <v>98</v>
      </c>
      <c r="I18" s="38" t="s">
        <v>98</v>
      </c>
      <c r="J18" s="38" t="s">
        <v>98</v>
      </c>
      <c r="K18" s="38" t="s">
        <v>98</v>
      </c>
      <c r="L18" s="38" t="s">
        <v>98</v>
      </c>
      <c r="M18" s="38" t="s">
        <v>98</v>
      </c>
      <c r="N18" s="44">
        <f>N19+N20+N21+N22+N23</f>
        <v>567.26310881000006</v>
      </c>
      <c r="O18" s="93" t="s">
        <v>98</v>
      </c>
      <c r="P18" s="38" t="s">
        <v>98</v>
      </c>
      <c r="Q18" s="44">
        <f>N18</f>
        <v>567.26310881000006</v>
      </c>
      <c r="R18" s="93" t="s">
        <v>98</v>
      </c>
      <c r="S18" s="38" t="s">
        <v>98</v>
      </c>
      <c r="T18" s="38" t="s">
        <v>98</v>
      </c>
      <c r="U18" s="38" t="s">
        <v>98</v>
      </c>
      <c r="V18" s="38" t="s">
        <v>98</v>
      </c>
      <c r="W18" s="38" t="s">
        <v>98</v>
      </c>
      <c r="X18" s="38" t="s">
        <v>98</v>
      </c>
      <c r="Y18" s="38" t="s">
        <v>98</v>
      </c>
      <c r="Z18" s="38" t="s">
        <v>98</v>
      </c>
      <c r="AA18" s="38" t="s">
        <v>98</v>
      </c>
      <c r="AB18" s="38" t="s">
        <v>98</v>
      </c>
      <c r="AC18" s="44">
        <f>AC19+AC20+AC21+AC22+AC23</f>
        <v>528.14649828000006</v>
      </c>
      <c r="AD18" s="44">
        <f t="shared" ref="AD18:AG18" si="0">AD19+AD20+AD21+AD22+AD23</f>
        <v>0</v>
      </c>
      <c r="AE18" s="44">
        <f t="shared" si="0"/>
        <v>0</v>
      </c>
      <c r="AF18" s="44">
        <f t="shared" si="0"/>
        <v>528.00786828000003</v>
      </c>
      <c r="AG18" s="44">
        <f t="shared" si="0"/>
        <v>0.13863</v>
      </c>
      <c r="AH18" s="38" t="s">
        <v>98</v>
      </c>
      <c r="AI18" s="38" t="s">
        <v>98</v>
      </c>
      <c r="AJ18" s="38" t="s">
        <v>98</v>
      </c>
      <c r="AK18" s="38" t="s">
        <v>98</v>
      </c>
      <c r="AL18" s="38" t="s">
        <v>98</v>
      </c>
      <c r="AM18" s="44">
        <f>AM19+AM20+AM21+AM22+AM23</f>
        <v>19.42109018</v>
      </c>
      <c r="AN18" s="44">
        <f t="shared" ref="AN18" si="1">AN19+AN20+AN21+AN22+AN23</f>
        <v>0</v>
      </c>
      <c r="AO18" s="44">
        <f t="shared" ref="AO18" si="2">AO19+AO20+AO21+AO22+AO23</f>
        <v>0</v>
      </c>
      <c r="AP18" s="44">
        <f t="shared" ref="AP18" si="3">AP19+AP20+AP21+AP22+AP23</f>
        <v>19.154946380000002</v>
      </c>
      <c r="AQ18" s="44">
        <f t="shared" ref="AQ18" si="4">AQ19+AQ20+AQ21+AQ22+AQ23</f>
        <v>0.26614379999999999</v>
      </c>
      <c r="AR18" s="38" t="s">
        <v>98</v>
      </c>
      <c r="AS18" s="38" t="s">
        <v>98</v>
      </c>
      <c r="AT18" s="38" t="s">
        <v>98</v>
      </c>
      <c r="AU18" s="38" t="s">
        <v>98</v>
      </c>
      <c r="AV18" s="38" t="s">
        <v>98</v>
      </c>
      <c r="AW18" s="44">
        <f>AW19+AW20+AW21+AW22+AW23</f>
        <v>19.695520350000002</v>
      </c>
      <c r="AX18" s="44">
        <f t="shared" ref="AX18" si="5">AX19+AX20+AX21+AX22+AX23</f>
        <v>0</v>
      </c>
      <c r="AY18" s="44">
        <f t="shared" ref="AY18" si="6">AY19+AY20+AY21+AY22+AY23</f>
        <v>0</v>
      </c>
      <c r="AZ18" s="44">
        <f t="shared" ref="AZ18" si="7">AZ19+AZ20+AZ21+AZ22+AZ23</f>
        <v>19.018102590000002</v>
      </c>
      <c r="BA18" s="44">
        <f t="shared" ref="BA18" si="8">BA19+BA20+BA21+BA22+BA23</f>
        <v>0.67741776000000009</v>
      </c>
      <c r="BB18" s="38" t="s">
        <v>98</v>
      </c>
      <c r="BC18" s="38" t="s">
        <v>98</v>
      </c>
      <c r="BD18" s="38" t="s">
        <v>98</v>
      </c>
      <c r="BE18" s="38" t="s">
        <v>98</v>
      </c>
      <c r="BF18" s="38" t="s">
        <v>98</v>
      </c>
      <c r="BG18" s="44">
        <f t="shared" ref="BG18" si="9">BG19+BG20+BG21+BG22+BG23</f>
        <v>567.26310881000006</v>
      </c>
      <c r="BH18" s="44">
        <f t="shared" ref="BH18" si="10">BH19+BH20+BH21+BH22+BH23</f>
        <v>0</v>
      </c>
      <c r="BI18" s="44">
        <f t="shared" ref="BI18" si="11">BI19+BI20+BI21+BI22+BI23</f>
        <v>0</v>
      </c>
      <c r="BJ18" s="44">
        <f t="shared" ref="BJ18" si="12">BJ19+BJ20+BJ21+BJ22+BJ23</f>
        <v>566.18091724999999</v>
      </c>
      <c r="BK18" s="44">
        <f t="shared" ref="BK18" si="13">BK19+BK20+BK21+BK22+BK23</f>
        <v>1.0821915600000001</v>
      </c>
      <c r="BL18" s="38" t="s">
        <v>98</v>
      </c>
      <c r="BM18" s="38" t="s">
        <v>98</v>
      </c>
      <c r="BN18" s="38" t="s">
        <v>98</v>
      </c>
      <c r="BO18" s="38" t="s">
        <v>98</v>
      </c>
      <c r="BP18" s="38" t="s">
        <v>98</v>
      </c>
      <c r="BQ18" s="44" t="s">
        <v>98</v>
      </c>
      <c r="BR18" s="54">
        <f t="shared" ref="BR18:BR56" si="14">BG18-Q18</f>
        <v>0</v>
      </c>
      <c r="BS18" s="50"/>
      <c r="BT18" s="48"/>
      <c r="BU18" s="61"/>
      <c r="BW18" s="68"/>
      <c r="BX18" s="62"/>
    </row>
    <row r="19" spans="1:76" x14ac:dyDescent="0.25">
      <c r="A19" s="23" t="s">
        <v>58</v>
      </c>
      <c r="B19" s="24" t="s">
        <v>59</v>
      </c>
      <c r="C19" s="33" t="s">
        <v>97</v>
      </c>
      <c r="D19" s="39" t="s">
        <v>98</v>
      </c>
      <c r="E19" s="39" t="s">
        <v>98</v>
      </c>
      <c r="F19" s="39" t="s">
        <v>98</v>
      </c>
      <c r="G19" s="40" t="s">
        <v>98</v>
      </c>
      <c r="H19" s="40" t="s">
        <v>98</v>
      </c>
      <c r="I19" s="40" t="s">
        <v>98</v>
      </c>
      <c r="J19" s="40" t="s">
        <v>98</v>
      </c>
      <c r="K19" s="40" t="s">
        <v>98</v>
      </c>
      <c r="L19" s="40" t="s">
        <v>98</v>
      </c>
      <c r="M19" s="40" t="s">
        <v>98</v>
      </c>
      <c r="N19" s="45">
        <f>N25</f>
        <v>13.98938763</v>
      </c>
      <c r="O19" s="93" t="s">
        <v>98</v>
      </c>
      <c r="P19" s="40" t="s">
        <v>98</v>
      </c>
      <c r="Q19" s="70">
        <f>N19</f>
        <v>13.98938763</v>
      </c>
      <c r="R19" s="93" t="s">
        <v>98</v>
      </c>
      <c r="S19" s="40" t="s">
        <v>98</v>
      </c>
      <c r="T19" s="40" t="s">
        <v>98</v>
      </c>
      <c r="U19" s="40" t="s">
        <v>98</v>
      </c>
      <c r="V19" s="40" t="s">
        <v>98</v>
      </c>
      <c r="W19" s="40" t="s">
        <v>98</v>
      </c>
      <c r="X19" s="40" t="s">
        <v>98</v>
      </c>
      <c r="Y19" s="40" t="s">
        <v>98</v>
      </c>
      <c r="Z19" s="40" t="s">
        <v>98</v>
      </c>
      <c r="AA19" s="40" t="s">
        <v>98</v>
      </c>
      <c r="AB19" s="40" t="s">
        <v>98</v>
      </c>
      <c r="AC19" s="45">
        <f>AC25</f>
        <v>5.4592996199999995</v>
      </c>
      <c r="AD19" s="45">
        <f t="shared" ref="AD19:AG19" si="15">AD25</f>
        <v>0</v>
      </c>
      <c r="AE19" s="45">
        <f t="shared" si="15"/>
        <v>0</v>
      </c>
      <c r="AF19" s="45">
        <f t="shared" si="15"/>
        <v>5.3206696199999994</v>
      </c>
      <c r="AG19" s="45">
        <f t="shared" si="15"/>
        <v>0.13863</v>
      </c>
      <c r="AH19" s="38" t="s">
        <v>98</v>
      </c>
      <c r="AI19" s="38" t="s">
        <v>98</v>
      </c>
      <c r="AJ19" s="38" t="s">
        <v>98</v>
      </c>
      <c r="AK19" s="38" t="s">
        <v>98</v>
      </c>
      <c r="AL19" s="38" t="s">
        <v>98</v>
      </c>
      <c r="AM19" s="45">
        <f>AM25</f>
        <v>2.5030819100000001</v>
      </c>
      <c r="AN19" s="45">
        <f t="shared" ref="AN19:AQ19" si="16">AN25</f>
        <v>0</v>
      </c>
      <c r="AO19" s="45">
        <f t="shared" si="16"/>
        <v>0</v>
      </c>
      <c r="AP19" s="45">
        <f t="shared" si="16"/>
        <v>2.2369381100000001</v>
      </c>
      <c r="AQ19" s="45">
        <f t="shared" si="16"/>
        <v>0.26614379999999999</v>
      </c>
      <c r="AR19" s="38" t="s">
        <v>98</v>
      </c>
      <c r="AS19" s="38" t="s">
        <v>98</v>
      </c>
      <c r="AT19" s="38" t="s">
        <v>98</v>
      </c>
      <c r="AU19" s="38" t="s">
        <v>98</v>
      </c>
      <c r="AV19" s="38" t="s">
        <v>98</v>
      </c>
      <c r="AW19" s="45">
        <f>AW25</f>
        <v>6.0270061000000004</v>
      </c>
      <c r="AX19" s="45">
        <f t="shared" ref="AX19:BA19" si="17">AX25</f>
        <v>0</v>
      </c>
      <c r="AY19" s="45">
        <f t="shared" si="17"/>
        <v>0</v>
      </c>
      <c r="AZ19" s="45">
        <f t="shared" si="17"/>
        <v>5.3495883400000004</v>
      </c>
      <c r="BA19" s="45">
        <f t="shared" si="17"/>
        <v>0.67741776000000009</v>
      </c>
      <c r="BB19" s="38" t="s">
        <v>98</v>
      </c>
      <c r="BC19" s="38" t="s">
        <v>98</v>
      </c>
      <c r="BD19" s="38" t="s">
        <v>98</v>
      </c>
      <c r="BE19" s="38" t="s">
        <v>98</v>
      </c>
      <c r="BF19" s="38" t="s">
        <v>98</v>
      </c>
      <c r="BG19" s="45">
        <f t="shared" ref="BG19:BG57" si="18">AC19+AM19+AW19</f>
        <v>13.98938763</v>
      </c>
      <c r="BH19" s="45">
        <f t="shared" ref="BH19:BK19" si="19">BH25</f>
        <v>0</v>
      </c>
      <c r="BI19" s="45">
        <f t="shared" si="19"/>
        <v>0</v>
      </c>
      <c r="BJ19" s="45">
        <f t="shared" si="19"/>
        <v>12.907196069999999</v>
      </c>
      <c r="BK19" s="45">
        <f t="shared" si="19"/>
        <v>1.0821915600000001</v>
      </c>
      <c r="BL19" s="38" t="s">
        <v>98</v>
      </c>
      <c r="BM19" s="38" t="s">
        <v>98</v>
      </c>
      <c r="BN19" s="38" t="s">
        <v>98</v>
      </c>
      <c r="BO19" s="38" t="s">
        <v>98</v>
      </c>
      <c r="BP19" s="38" t="s">
        <v>98</v>
      </c>
      <c r="BQ19" s="44" t="s">
        <v>98</v>
      </c>
      <c r="BR19" s="54">
        <f t="shared" si="14"/>
        <v>0</v>
      </c>
      <c r="BU19" s="61"/>
    </row>
    <row r="20" spans="1:76" ht="31.5" x14ac:dyDescent="0.25">
      <c r="A20" s="23" t="s">
        <v>60</v>
      </c>
      <c r="B20" s="24" t="s">
        <v>61</v>
      </c>
      <c r="C20" s="33" t="s">
        <v>97</v>
      </c>
      <c r="D20" s="39" t="s">
        <v>98</v>
      </c>
      <c r="E20" s="39" t="s">
        <v>98</v>
      </c>
      <c r="F20" s="39" t="s">
        <v>98</v>
      </c>
      <c r="G20" s="40" t="s">
        <v>98</v>
      </c>
      <c r="H20" s="40" t="s">
        <v>98</v>
      </c>
      <c r="I20" s="40" t="s">
        <v>98</v>
      </c>
      <c r="J20" s="40" t="s">
        <v>98</v>
      </c>
      <c r="K20" s="40" t="s">
        <v>98</v>
      </c>
      <c r="L20" s="40" t="s">
        <v>98</v>
      </c>
      <c r="M20" s="40" t="s">
        <v>98</v>
      </c>
      <c r="N20" s="45">
        <f>N41</f>
        <v>0</v>
      </c>
      <c r="O20" s="93" t="s">
        <v>98</v>
      </c>
      <c r="P20" s="40" t="s">
        <v>98</v>
      </c>
      <c r="Q20" s="70">
        <f t="shared" ref="Q20:Q57" si="20">N20</f>
        <v>0</v>
      </c>
      <c r="R20" s="93" t="s">
        <v>98</v>
      </c>
      <c r="S20" s="40" t="s">
        <v>98</v>
      </c>
      <c r="T20" s="40" t="s">
        <v>98</v>
      </c>
      <c r="U20" s="40" t="s">
        <v>98</v>
      </c>
      <c r="V20" s="40" t="s">
        <v>98</v>
      </c>
      <c r="W20" s="40" t="s">
        <v>98</v>
      </c>
      <c r="X20" s="40" t="s">
        <v>98</v>
      </c>
      <c r="Y20" s="40" t="s">
        <v>98</v>
      </c>
      <c r="Z20" s="40" t="s">
        <v>98</v>
      </c>
      <c r="AA20" s="40" t="s">
        <v>98</v>
      </c>
      <c r="AB20" s="40" t="s">
        <v>98</v>
      </c>
      <c r="AC20" s="45">
        <f>AC41</f>
        <v>0</v>
      </c>
      <c r="AD20" s="45">
        <f t="shared" ref="AD20:AG20" si="21">AD41</f>
        <v>0</v>
      </c>
      <c r="AE20" s="45">
        <f t="shared" si="21"/>
        <v>0</v>
      </c>
      <c r="AF20" s="45">
        <f t="shared" si="21"/>
        <v>0</v>
      </c>
      <c r="AG20" s="45">
        <f t="shared" si="21"/>
        <v>0</v>
      </c>
      <c r="AH20" s="38" t="s">
        <v>98</v>
      </c>
      <c r="AI20" s="38" t="s">
        <v>98</v>
      </c>
      <c r="AJ20" s="38" t="s">
        <v>98</v>
      </c>
      <c r="AK20" s="38" t="s">
        <v>98</v>
      </c>
      <c r="AL20" s="38" t="s">
        <v>98</v>
      </c>
      <c r="AM20" s="45">
        <f>AM41</f>
        <v>0</v>
      </c>
      <c r="AN20" s="45">
        <f t="shared" ref="AN20:AQ20" si="22">AN41</f>
        <v>0</v>
      </c>
      <c r="AO20" s="45">
        <f t="shared" si="22"/>
        <v>0</v>
      </c>
      <c r="AP20" s="45">
        <f t="shared" si="22"/>
        <v>0</v>
      </c>
      <c r="AQ20" s="45">
        <f t="shared" si="22"/>
        <v>0</v>
      </c>
      <c r="AR20" s="38" t="s">
        <v>98</v>
      </c>
      <c r="AS20" s="38" t="s">
        <v>98</v>
      </c>
      <c r="AT20" s="38" t="s">
        <v>98</v>
      </c>
      <c r="AU20" s="38" t="s">
        <v>98</v>
      </c>
      <c r="AV20" s="38" t="s">
        <v>98</v>
      </c>
      <c r="AW20" s="45">
        <f>AW41</f>
        <v>0</v>
      </c>
      <c r="AX20" s="45">
        <f t="shared" ref="AX20:BA20" si="23">AX41</f>
        <v>0</v>
      </c>
      <c r="AY20" s="45">
        <f t="shared" si="23"/>
        <v>0</v>
      </c>
      <c r="AZ20" s="45">
        <f t="shared" si="23"/>
        <v>0</v>
      </c>
      <c r="BA20" s="45">
        <f t="shared" si="23"/>
        <v>0</v>
      </c>
      <c r="BB20" s="38" t="s">
        <v>98</v>
      </c>
      <c r="BC20" s="38" t="s">
        <v>98</v>
      </c>
      <c r="BD20" s="38" t="s">
        <v>98</v>
      </c>
      <c r="BE20" s="38" t="s">
        <v>98</v>
      </c>
      <c r="BF20" s="38" t="s">
        <v>98</v>
      </c>
      <c r="BG20" s="45">
        <f t="shared" si="18"/>
        <v>0</v>
      </c>
      <c r="BH20" s="45">
        <f t="shared" ref="BH19:BH57" si="24">AD20+AN20+AX20</f>
        <v>0</v>
      </c>
      <c r="BI20" s="45">
        <f t="shared" ref="BI19:BI57" si="25">AE20+AO20+AY20</f>
        <v>0</v>
      </c>
      <c r="BJ20" s="45">
        <f t="shared" ref="BJ19:BJ57" si="26">AF20+AP20+AZ20</f>
        <v>0</v>
      </c>
      <c r="BK20" s="45">
        <f t="shared" ref="BK19:BK57" si="27">AG20+AQ20+BA20</f>
        <v>0</v>
      </c>
      <c r="BL20" s="38" t="s">
        <v>98</v>
      </c>
      <c r="BM20" s="38" t="s">
        <v>98</v>
      </c>
      <c r="BN20" s="38" t="s">
        <v>98</v>
      </c>
      <c r="BO20" s="38" t="s">
        <v>98</v>
      </c>
      <c r="BP20" s="38" t="s">
        <v>98</v>
      </c>
      <c r="BQ20" s="44" t="s">
        <v>98</v>
      </c>
      <c r="BR20" s="54">
        <f t="shared" si="14"/>
        <v>0</v>
      </c>
      <c r="BT20" s="75"/>
      <c r="BU20" s="61"/>
    </row>
    <row r="21" spans="1:76" ht="31.5" x14ac:dyDescent="0.25">
      <c r="A21" s="23" t="s">
        <v>62</v>
      </c>
      <c r="B21" s="24" t="s">
        <v>63</v>
      </c>
      <c r="C21" s="33" t="s">
        <v>97</v>
      </c>
      <c r="D21" s="39" t="s">
        <v>98</v>
      </c>
      <c r="E21" s="39" t="s">
        <v>98</v>
      </c>
      <c r="F21" s="39" t="s">
        <v>98</v>
      </c>
      <c r="G21" s="40" t="s">
        <v>98</v>
      </c>
      <c r="H21" s="40" t="s">
        <v>98</v>
      </c>
      <c r="I21" s="40" t="s">
        <v>98</v>
      </c>
      <c r="J21" s="40" t="s">
        <v>98</v>
      </c>
      <c r="K21" s="40" t="s">
        <v>98</v>
      </c>
      <c r="L21" s="40" t="s">
        <v>98</v>
      </c>
      <c r="M21" s="40" t="s">
        <v>98</v>
      </c>
      <c r="N21" s="45">
        <f>BG21</f>
        <v>44.177981260000003</v>
      </c>
      <c r="O21" s="93" t="s">
        <v>98</v>
      </c>
      <c r="P21" s="40" t="s">
        <v>98</v>
      </c>
      <c r="Q21" s="70">
        <f t="shared" si="20"/>
        <v>44.177981260000003</v>
      </c>
      <c r="R21" s="93" t="s">
        <v>98</v>
      </c>
      <c r="S21" s="40" t="s">
        <v>98</v>
      </c>
      <c r="T21" s="40" t="s">
        <v>98</v>
      </c>
      <c r="U21" s="40" t="s">
        <v>98</v>
      </c>
      <c r="V21" s="40" t="s">
        <v>98</v>
      </c>
      <c r="W21" s="40" t="s">
        <v>98</v>
      </c>
      <c r="X21" s="40" t="s">
        <v>98</v>
      </c>
      <c r="Y21" s="40" t="s">
        <v>98</v>
      </c>
      <c r="Z21" s="40" t="s">
        <v>98</v>
      </c>
      <c r="AA21" s="40" t="s">
        <v>98</v>
      </c>
      <c r="AB21" s="40" t="s">
        <v>98</v>
      </c>
      <c r="AC21" s="45">
        <f>AC42</f>
        <v>13.591458740000002</v>
      </c>
      <c r="AD21" s="45">
        <f t="shared" ref="AD21:AG21" si="28">AD42</f>
        <v>0</v>
      </c>
      <c r="AE21" s="45">
        <f t="shared" si="28"/>
        <v>0</v>
      </c>
      <c r="AF21" s="45">
        <f t="shared" si="28"/>
        <v>13.591458740000002</v>
      </c>
      <c r="AG21" s="45">
        <f t="shared" si="28"/>
        <v>0</v>
      </c>
      <c r="AH21" s="38" t="s">
        <v>98</v>
      </c>
      <c r="AI21" s="38" t="s">
        <v>98</v>
      </c>
      <c r="AJ21" s="38" t="s">
        <v>98</v>
      </c>
      <c r="AK21" s="38" t="s">
        <v>98</v>
      </c>
      <c r="AL21" s="38" t="s">
        <v>98</v>
      </c>
      <c r="AM21" s="45">
        <f>AM42</f>
        <v>16.918008270000001</v>
      </c>
      <c r="AN21" s="45">
        <f t="shared" ref="AN21:AQ21" si="29">AN42</f>
        <v>0</v>
      </c>
      <c r="AO21" s="45">
        <f t="shared" si="29"/>
        <v>0</v>
      </c>
      <c r="AP21" s="45">
        <f t="shared" si="29"/>
        <v>16.918008270000001</v>
      </c>
      <c r="AQ21" s="45">
        <f t="shared" si="29"/>
        <v>0</v>
      </c>
      <c r="AR21" s="38" t="s">
        <v>98</v>
      </c>
      <c r="AS21" s="38" t="s">
        <v>98</v>
      </c>
      <c r="AT21" s="38" t="s">
        <v>98</v>
      </c>
      <c r="AU21" s="38" t="s">
        <v>98</v>
      </c>
      <c r="AV21" s="38" t="s">
        <v>98</v>
      </c>
      <c r="AW21" s="45">
        <f>AW42</f>
        <v>13.668514250000001</v>
      </c>
      <c r="AX21" s="45">
        <f t="shared" ref="AX21:BA21" si="30">AX42</f>
        <v>0</v>
      </c>
      <c r="AY21" s="45">
        <f t="shared" si="30"/>
        <v>0</v>
      </c>
      <c r="AZ21" s="45">
        <f t="shared" si="30"/>
        <v>13.668514250000001</v>
      </c>
      <c r="BA21" s="45">
        <f t="shared" si="30"/>
        <v>0</v>
      </c>
      <c r="BB21" s="38" t="s">
        <v>98</v>
      </c>
      <c r="BC21" s="38" t="s">
        <v>98</v>
      </c>
      <c r="BD21" s="38" t="s">
        <v>98</v>
      </c>
      <c r="BE21" s="38" t="s">
        <v>98</v>
      </c>
      <c r="BF21" s="38" t="s">
        <v>98</v>
      </c>
      <c r="BG21" s="45">
        <f t="shared" si="18"/>
        <v>44.177981260000003</v>
      </c>
      <c r="BH21" s="45">
        <f t="shared" ref="BH21:BK21" si="31">BH42</f>
        <v>0</v>
      </c>
      <c r="BI21" s="45">
        <f t="shared" si="31"/>
        <v>0</v>
      </c>
      <c r="BJ21" s="45">
        <f t="shared" si="26"/>
        <v>44.177981260000003</v>
      </c>
      <c r="BK21" s="45">
        <f t="shared" si="31"/>
        <v>0</v>
      </c>
      <c r="BL21" s="38" t="s">
        <v>98</v>
      </c>
      <c r="BM21" s="38" t="s">
        <v>98</v>
      </c>
      <c r="BN21" s="38" t="s">
        <v>98</v>
      </c>
      <c r="BO21" s="38" t="s">
        <v>98</v>
      </c>
      <c r="BP21" s="38" t="s">
        <v>98</v>
      </c>
      <c r="BQ21" s="44" t="s">
        <v>98</v>
      </c>
      <c r="BR21" s="54">
        <f>BG21-Q21</f>
        <v>0</v>
      </c>
      <c r="BU21" s="61"/>
    </row>
    <row r="22" spans="1:76" ht="47.25" x14ac:dyDescent="0.25">
      <c r="A22" s="23" t="s">
        <v>64</v>
      </c>
      <c r="B22" s="24" t="s">
        <v>65</v>
      </c>
      <c r="C22" s="33" t="s">
        <v>97</v>
      </c>
      <c r="D22" s="39" t="s">
        <v>98</v>
      </c>
      <c r="E22" s="39" t="s">
        <v>98</v>
      </c>
      <c r="F22" s="39" t="s">
        <v>98</v>
      </c>
      <c r="G22" s="40" t="s">
        <v>98</v>
      </c>
      <c r="H22" s="40" t="s">
        <v>98</v>
      </c>
      <c r="I22" s="40" t="s">
        <v>98</v>
      </c>
      <c r="J22" s="40" t="s">
        <v>98</v>
      </c>
      <c r="K22" s="40" t="s">
        <v>98</v>
      </c>
      <c r="L22" s="40" t="s">
        <v>98</v>
      </c>
      <c r="M22" s="40" t="s">
        <v>98</v>
      </c>
      <c r="N22" s="45">
        <f>N55</f>
        <v>0</v>
      </c>
      <c r="O22" s="93" t="s">
        <v>98</v>
      </c>
      <c r="P22" s="40" t="s">
        <v>98</v>
      </c>
      <c r="Q22" s="70">
        <f t="shared" si="20"/>
        <v>0</v>
      </c>
      <c r="R22" s="93" t="s">
        <v>98</v>
      </c>
      <c r="S22" s="40" t="s">
        <v>98</v>
      </c>
      <c r="T22" s="40" t="s">
        <v>98</v>
      </c>
      <c r="U22" s="40" t="s">
        <v>98</v>
      </c>
      <c r="V22" s="40" t="s">
        <v>98</v>
      </c>
      <c r="W22" s="40" t="s">
        <v>98</v>
      </c>
      <c r="X22" s="40" t="s">
        <v>98</v>
      </c>
      <c r="Y22" s="40" t="s">
        <v>98</v>
      </c>
      <c r="Z22" s="40" t="s">
        <v>98</v>
      </c>
      <c r="AA22" s="40" t="s">
        <v>98</v>
      </c>
      <c r="AB22" s="40" t="s">
        <v>98</v>
      </c>
      <c r="AC22" s="45">
        <f>AC55</f>
        <v>0</v>
      </c>
      <c r="AD22" s="45">
        <f t="shared" ref="AD22:AG22" si="32">AD55</f>
        <v>0</v>
      </c>
      <c r="AE22" s="45">
        <f t="shared" si="32"/>
        <v>0</v>
      </c>
      <c r="AF22" s="45">
        <f t="shared" si="32"/>
        <v>0</v>
      </c>
      <c r="AG22" s="45">
        <f t="shared" si="32"/>
        <v>0</v>
      </c>
      <c r="AH22" s="38" t="s">
        <v>98</v>
      </c>
      <c r="AI22" s="38" t="s">
        <v>98</v>
      </c>
      <c r="AJ22" s="38" t="s">
        <v>98</v>
      </c>
      <c r="AK22" s="38" t="s">
        <v>98</v>
      </c>
      <c r="AL22" s="38" t="s">
        <v>98</v>
      </c>
      <c r="AM22" s="45">
        <f>AM55</f>
        <v>0</v>
      </c>
      <c r="AN22" s="45">
        <f t="shared" ref="AN22:AQ22" si="33">AN55</f>
        <v>0</v>
      </c>
      <c r="AO22" s="45">
        <f t="shared" si="33"/>
        <v>0</v>
      </c>
      <c r="AP22" s="45">
        <f t="shared" si="33"/>
        <v>0</v>
      </c>
      <c r="AQ22" s="45">
        <f t="shared" si="33"/>
        <v>0</v>
      </c>
      <c r="AR22" s="38" t="s">
        <v>98</v>
      </c>
      <c r="AS22" s="38" t="s">
        <v>98</v>
      </c>
      <c r="AT22" s="38" t="s">
        <v>98</v>
      </c>
      <c r="AU22" s="38" t="s">
        <v>98</v>
      </c>
      <c r="AV22" s="38" t="s">
        <v>98</v>
      </c>
      <c r="AW22" s="45">
        <f>AW55</f>
        <v>0</v>
      </c>
      <c r="AX22" s="45">
        <f t="shared" ref="AX22:BA22" si="34">AX55</f>
        <v>0</v>
      </c>
      <c r="AY22" s="45">
        <f t="shared" si="34"/>
        <v>0</v>
      </c>
      <c r="AZ22" s="45">
        <f t="shared" si="34"/>
        <v>0</v>
      </c>
      <c r="BA22" s="45">
        <f t="shared" si="34"/>
        <v>0</v>
      </c>
      <c r="BB22" s="38" t="s">
        <v>98</v>
      </c>
      <c r="BC22" s="38" t="s">
        <v>98</v>
      </c>
      <c r="BD22" s="38" t="s">
        <v>98</v>
      </c>
      <c r="BE22" s="38" t="s">
        <v>98</v>
      </c>
      <c r="BF22" s="38" t="s">
        <v>98</v>
      </c>
      <c r="BG22" s="45">
        <f t="shared" si="18"/>
        <v>0</v>
      </c>
      <c r="BH22" s="45">
        <f t="shared" si="24"/>
        <v>0</v>
      </c>
      <c r="BI22" s="45">
        <f t="shared" si="25"/>
        <v>0</v>
      </c>
      <c r="BJ22" s="45">
        <f t="shared" si="26"/>
        <v>0</v>
      </c>
      <c r="BK22" s="45">
        <f t="shared" si="27"/>
        <v>0</v>
      </c>
      <c r="BL22" s="38" t="s">
        <v>98</v>
      </c>
      <c r="BM22" s="38" t="s">
        <v>98</v>
      </c>
      <c r="BN22" s="38" t="s">
        <v>98</v>
      </c>
      <c r="BO22" s="38" t="s">
        <v>98</v>
      </c>
      <c r="BP22" s="38" t="s">
        <v>98</v>
      </c>
      <c r="BQ22" s="44" t="s">
        <v>98</v>
      </c>
      <c r="BR22" s="54">
        <f t="shared" si="14"/>
        <v>0</v>
      </c>
      <c r="BU22" s="61"/>
    </row>
    <row r="23" spans="1:76" x14ac:dyDescent="0.25">
      <c r="A23" s="23" t="s">
        <v>66</v>
      </c>
      <c r="B23" s="24" t="s">
        <v>67</v>
      </c>
      <c r="C23" s="33" t="s">
        <v>97</v>
      </c>
      <c r="D23" s="39" t="s">
        <v>98</v>
      </c>
      <c r="E23" s="39" t="s">
        <v>98</v>
      </c>
      <c r="F23" s="39" t="s">
        <v>98</v>
      </c>
      <c r="G23" s="40" t="s">
        <v>98</v>
      </c>
      <c r="H23" s="40" t="s">
        <v>98</v>
      </c>
      <c r="I23" s="40" t="s">
        <v>98</v>
      </c>
      <c r="J23" s="40" t="s">
        <v>98</v>
      </c>
      <c r="K23" s="40" t="s">
        <v>98</v>
      </c>
      <c r="L23" s="40" t="s">
        <v>98</v>
      </c>
      <c r="M23" s="40" t="s">
        <v>98</v>
      </c>
      <c r="N23" s="45">
        <f>N56</f>
        <v>509.09573992000003</v>
      </c>
      <c r="O23" s="93" t="s">
        <v>98</v>
      </c>
      <c r="P23" s="40" t="s">
        <v>98</v>
      </c>
      <c r="Q23" s="70">
        <f t="shared" si="20"/>
        <v>509.09573992000003</v>
      </c>
      <c r="R23" s="93" t="s">
        <v>98</v>
      </c>
      <c r="S23" s="40" t="s">
        <v>98</v>
      </c>
      <c r="T23" s="40" t="s">
        <v>98</v>
      </c>
      <c r="U23" s="40" t="s">
        <v>98</v>
      </c>
      <c r="V23" s="40" t="s">
        <v>98</v>
      </c>
      <c r="W23" s="40" t="s">
        <v>98</v>
      </c>
      <c r="X23" s="40" t="s">
        <v>98</v>
      </c>
      <c r="Y23" s="40" t="s">
        <v>98</v>
      </c>
      <c r="Z23" s="40" t="s">
        <v>98</v>
      </c>
      <c r="AA23" s="40" t="s">
        <v>98</v>
      </c>
      <c r="AB23" s="40" t="s">
        <v>98</v>
      </c>
      <c r="AC23" s="45">
        <f>AC56</f>
        <v>509.09573992000003</v>
      </c>
      <c r="AD23" s="45">
        <f t="shared" ref="AD23:AG23" si="35">AD56</f>
        <v>0</v>
      </c>
      <c r="AE23" s="45">
        <f t="shared" si="35"/>
        <v>0</v>
      </c>
      <c r="AF23" s="45">
        <f t="shared" si="35"/>
        <v>509.09573992000003</v>
      </c>
      <c r="AG23" s="45">
        <f t="shared" si="35"/>
        <v>0</v>
      </c>
      <c r="AH23" s="38" t="s">
        <v>98</v>
      </c>
      <c r="AI23" s="38" t="s">
        <v>98</v>
      </c>
      <c r="AJ23" s="38" t="s">
        <v>98</v>
      </c>
      <c r="AK23" s="38" t="s">
        <v>98</v>
      </c>
      <c r="AL23" s="38" t="s">
        <v>98</v>
      </c>
      <c r="AM23" s="45">
        <f>AM56</f>
        <v>0</v>
      </c>
      <c r="AN23" s="45">
        <f t="shared" ref="AN23:AQ23" si="36">AN56</f>
        <v>0</v>
      </c>
      <c r="AO23" s="45">
        <f t="shared" si="36"/>
        <v>0</v>
      </c>
      <c r="AP23" s="45">
        <f t="shared" si="36"/>
        <v>0</v>
      </c>
      <c r="AQ23" s="45">
        <f t="shared" si="36"/>
        <v>0</v>
      </c>
      <c r="AR23" s="38" t="s">
        <v>98</v>
      </c>
      <c r="AS23" s="38" t="s">
        <v>98</v>
      </c>
      <c r="AT23" s="38" t="s">
        <v>98</v>
      </c>
      <c r="AU23" s="38" t="s">
        <v>98</v>
      </c>
      <c r="AV23" s="38" t="s">
        <v>98</v>
      </c>
      <c r="AW23" s="45">
        <f>AW56</f>
        <v>0</v>
      </c>
      <c r="AX23" s="45">
        <f t="shared" ref="AX23:BA23" si="37">AX56</f>
        <v>0</v>
      </c>
      <c r="AY23" s="45">
        <f t="shared" si="37"/>
        <v>0</v>
      </c>
      <c r="AZ23" s="45">
        <f t="shared" si="37"/>
        <v>0</v>
      </c>
      <c r="BA23" s="45">
        <f t="shared" si="37"/>
        <v>0</v>
      </c>
      <c r="BB23" s="38" t="s">
        <v>98</v>
      </c>
      <c r="BC23" s="38" t="s">
        <v>98</v>
      </c>
      <c r="BD23" s="38" t="s">
        <v>98</v>
      </c>
      <c r="BE23" s="38" t="s">
        <v>98</v>
      </c>
      <c r="BF23" s="38" t="s">
        <v>98</v>
      </c>
      <c r="BG23" s="45">
        <f t="shared" si="18"/>
        <v>509.09573992000003</v>
      </c>
      <c r="BH23" s="45">
        <f t="shared" si="24"/>
        <v>0</v>
      </c>
      <c r="BI23" s="45">
        <f t="shared" si="25"/>
        <v>0</v>
      </c>
      <c r="BJ23" s="45">
        <f t="shared" si="26"/>
        <v>509.09573992000003</v>
      </c>
      <c r="BK23" s="45">
        <f t="shared" si="27"/>
        <v>0</v>
      </c>
      <c r="BL23" s="38" t="s">
        <v>98</v>
      </c>
      <c r="BM23" s="38" t="s">
        <v>98</v>
      </c>
      <c r="BN23" s="38" t="s">
        <v>98</v>
      </c>
      <c r="BO23" s="38" t="s">
        <v>98</v>
      </c>
      <c r="BP23" s="38" t="s">
        <v>98</v>
      </c>
      <c r="BQ23" s="44" t="s">
        <v>98</v>
      </c>
      <c r="BR23" s="54">
        <f t="shared" si="14"/>
        <v>0</v>
      </c>
      <c r="BU23" s="61"/>
    </row>
    <row r="24" spans="1:76" s="22" customFormat="1" x14ac:dyDescent="0.25">
      <c r="A24" s="21" t="s">
        <v>68</v>
      </c>
      <c r="B24" s="25" t="s">
        <v>96</v>
      </c>
      <c r="C24" s="21" t="s">
        <v>97</v>
      </c>
      <c r="D24" s="37" t="s">
        <v>98</v>
      </c>
      <c r="E24" s="37" t="s">
        <v>98</v>
      </c>
      <c r="F24" s="42" t="s">
        <v>98</v>
      </c>
      <c r="G24" s="37" t="s">
        <v>98</v>
      </c>
      <c r="H24" s="41" t="s">
        <v>98</v>
      </c>
      <c r="I24" s="37" t="s">
        <v>98</v>
      </c>
      <c r="J24" s="37" t="s">
        <v>98</v>
      </c>
      <c r="K24" s="37" t="s">
        <v>98</v>
      </c>
      <c r="L24" s="37" t="s">
        <v>98</v>
      </c>
      <c r="M24" s="37" t="s">
        <v>98</v>
      </c>
      <c r="N24" s="46">
        <f>N18</f>
        <v>567.26310881000006</v>
      </c>
      <c r="O24" s="93" t="s">
        <v>98</v>
      </c>
      <c r="P24" s="37" t="s">
        <v>98</v>
      </c>
      <c r="Q24" s="70">
        <f t="shared" si="20"/>
        <v>567.26310881000006</v>
      </c>
      <c r="R24" s="93" t="s">
        <v>98</v>
      </c>
      <c r="S24" s="37" t="s">
        <v>98</v>
      </c>
      <c r="T24" s="37" t="s">
        <v>98</v>
      </c>
      <c r="U24" s="37" t="s">
        <v>98</v>
      </c>
      <c r="V24" s="37" t="s">
        <v>98</v>
      </c>
      <c r="W24" s="37" t="s">
        <v>98</v>
      </c>
      <c r="X24" s="37" t="s">
        <v>98</v>
      </c>
      <c r="Y24" s="37" t="s">
        <v>98</v>
      </c>
      <c r="Z24" s="37" t="s">
        <v>98</v>
      </c>
      <c r="AA24" s="37" t="s">
        <v>98</v>
      </c>
      <c r="AB24" s="37" t="s">
        <v>98</v>
      </c>
      <c r="AC24" s="46">
        <f>AC18</f>
        <v>528.14649828000006</v>
      </c>
      <c r="AD24" s="46">
        <f t="shared" ref="AD24:AG24" si="38">AD18</f>
        <v>0</v>
      </c>
      <c r="AE24" s="46">
        <f t="shared" si="38"/>
        <v>0</v>
      </c>
      <c r="AF24" s="46">
        <f t="shared" si="38"/>
        <v>528.00786828000003</v>
      </c>
      <c r="AG24" s="46">
        <f t="shared" si="38"/>
        <v>0.13863</v>
      </c>
      <c r="AH24" s="38" t="s">
        <v>98</v>
      </c>
      <c r="AI24" s="38" t="s">
        <v>98</v>
      </c>
      <c r="AJ24" s="38" t="s">
        <v>98</v>
      </c>
      <c r="AK24" s="38" t="s">
        <v>98</v>
      </c>
      <c r="AL24" s="38" t="s">
        <v>98</v>
      </c>
      <c r="AM24" s="46">
        <f>AM18</f>
        <v>19.42109018</v>
      </c>
      <c r="AN24" s="46">
        <f t="shared" ref="AN24:AQ24" si="39">AN18</f>
        <v>0</v>
      </c>
      <c r="AO24" s="46">
        <f t="shared" si="39"/>
        <v>0</v>
      </c>
      <c r="AP24" s="46">
        <f t="shared" si="39"/>
        <v>19.154946380000002</v>
      </c>
      <c r="AQ24" s="46">
        <f t="shared" si="39"/>
        <v>0.26614379999999999</v>
      </c>
      <c r="AR24" s="38" t="s">
        <v>98</v>
      </c>
      <c r="AS24" s="38" t="s">
        <v>98</v>
      </c>
      <c r="AT24" s="38" t="s">
        <v>98</v>
      </c>
      <c r="AU24" s="38" t="s">
        <v>98</v>
      </c>
      <c r="AV24" s="38" t="s">
        <v>98</v>
      </c>
      <c r="AW24" s="46">
        <f>AW18</f>
        <v>19.695520350000002</v>
      </c>
      <c r="AX24" s="46">
        <f t="shared" ref="AX24:BA24" si="40">AX18</f>
        <v>0</v>
      </c>
      <c r="AY24" s="46">
        <f t="shared" si="40"/>
        <v>0</v>
      </c>
      <c r="AZ24" s="46">
        <f t="shared" si="40"/>
        <v>19.018102590000002</v>
      </c>
      <c r="BA24" s="46">
        <f t="shared" si="40"/>
        <v>0.67741776000000009</v>
      </c>
      <c r="BB24" s="38" t="s">
        <v>98</v>
      </c>
      <c r="BC24" s="38" t="s">
        <v>98</v>
      </c>
      <c r="BD24" s="38" t="s">
        <v>98</v>
      </c>
      <c r="BE24" s="38" t="s">
        <v>98</v>
      </c>
      <c r="BF24" s="38" t="s">
        <v>98</v>
      </c>
      <c r="BG24" s="46">
        <f>BG18</f>
        <v>567.26310881000006</v>
      </c>
      <c r="BH24" s="46">
        <f t="shared" si="24"/>
        <v>0</v>
      </c>
      <c r="BI24" s="44">
        <f t="shared" si="25"/>
        <v>0</v>
      </c>
      <c r="BJ24" s="44">
        <f t="shared" si="26"/>
        <v>566.18091724999999</v>
      </c>
      <c r="BK24" s="44">
        <f t="shared" si="27"/>
        <v>1.0821915600000001</v>
      </c>
      <c r="BL24" s="38" t="s">
        <v>98</v>
      </c>
      <c r="BM24" s="38" t="s">
        <v>98</v>
      </c>
      <c r="BN24" s="38" t="s">
        <v>98</v>
      </c>
      <c r="BO24" s="38" t="s">
        <v>98</v>
      </c>
      <c r="BP24" s="38" t="s">
        <v>98</v>
      </c>
      <c r="BQ24" s="44" t="s">
        <v>98</v>
      </c>
      <c r="BR24" s="54">
        <f t="shared" si="14"/>
        <v>0</v>
      </c>
      <c r="BU24" s="61"/>
    </row>
    <row r="25" spans="1:76" s="4" customFormat="1" x14ac:dyDescent="0.25">
      <c r="A25" s="26" t="s">
        <v>69</v>
      </c>
      <c r="B25" s="27" t="s">
        <v>59</v>
      </c>
      <c r="C25" s="26" t="s">
        <v>97</v>
      </c>
      <c r="D25" s="42" t="s">
        <v>98</v>
      </c>
      <c r="E25" s="42" t="s">
        <v>98</v>
      </c>
      <c r="F25" s="42" t="s">
        <v>98</v>
      </c>
      <c r="G25" s="40" t="s">
        <v>98</v>
      </c>
      <c r="H25" s="40" t="s">
        <v>98</v>
      </c>
      <c r="I25" s="40" t="s">
        <v>98</v>
      </c>
      <c r="J25" s="40" t="s">
        <v>98</v>
      </c>
      <c r="K25" s="40" t="s">
        <v>98</v>
      </c>
      <c r="L25" s="40" t="s">
        <v>98</v>
      </c>
      <c r="M25" s="40" t="s">
        <v>98</v>
      </c>
      <c r="N25" s="46">
        <f>N26+N39+N40</f>
        <v>13.98938763</v>
      </c>
      <c r="O25" s="93" t="s">
        <v>98</v>
      </c>
      <c r="P25" s="40" t="s">
        <v>98</v>
      </c>
      <c r="Q25" s="70">
        <f t="shared" si="20"/>
        <v>13.98938763</v>
      </c>
      <c r="R25" s="93" t="s">
        <v>98</v>
      </c>
      <c r="S25" s="40" t="s">
        <v>98</v>
      </c>
      <c r="T25" s="40" t="s">
        <v>98</v>
      </c>
      <c r="U25" s="40" t="s">
        <v>98</v>
      </c>
      <c r="V25" s="40" t="s">
        <v>98</v>
      </c>
      <c r="W25" s="40" t="s">
        <v>98</v>
      </c>
      <c r="X25" s="40" t="s">
        <v>98</v>
      </c>
      <c r="Y25" s="40" t="s">
        <v>98</v>
      </c>
      <c r="Z25" s="40" t="s">
        <v>98</v>
      </c>
      <c r="AA25" s="40" t="s">
        <v>98</v>
      </c>
      <c r="AB25" s="40" t="s">
        <v>98</v>
      </c>
      <c r="AC25" s="46">
        <f>AC26+AC39+AC40</f>
        <v>5.4592996199999995</v>
      </c>
      <c r="AD25" s="46">
        <f t="shared" ref="AD25:AG25" si="41">AD26+AD39+AD40</f>
        <v>0</v>
      </c>
      <c r="AE25" s="46">
        <f t="shared" si="41"/>
        <v>0</v>
      </c>
      <c r="AF25" s="46">
        <f t="shared" si="41"/>
        <v>5.3206696199999994</v>
      </c>
      <c r="AG25" s="46">
        <f t="shared" si="41"/>
        <v>0.13863</v>
      </c>
      <c r="AH25" s="38" t="s">
        <v>98</v>
      </c>
      <c r="AI25" s="38" t="s">
        <v>98</v>
      </c>
      <c r="AJ25" s="38" t="s">
        <v>98</v>
      </c>
      <c r="AK25" s="38" t="s">
        <v>98</v>
      </c>
      <c r="AL25" s="38" t="s">
        <v>98</v>
      </c>
      <c r="AM25" s="46">
        <f>AM26+AM39+AM40</f>
        <v>2.5030819100000001</v>
      </c>
      <c r="AN25" s="46">
        <f t="shared" ref="AN25" si="42">AN26+AN39+AN40</f>
        <v>0</v>
      </c>
      <c r="AO25" s="46">
        <f t="shared" ref="AO25" si="43">AO26+AO39+AO40</f>
        <v>0</v>
      </c>
      <c r="AP25" s="46">
        <f t="shared" ref="AP25" si="44">AP26+AP39+AP40</f>
        <v>2.2369381100000001</v>
      </c>
      <c r="AQ25" s="46">
        <f t="shared" ref="AQ25" si="45">AQ26+AQ39+AQ40</f>
        <v>0.26614379999999999</v>
      </c>
      <c r="AR25" s="38" t="s">
        <v>98</v>
      </c>
      <c r="AS25" s="38" t="s">
        <v>98</v>
      </c>
      <c r="AT25" s="38" t="s">
        <v>98</v>
      </c>
      <c r="AU25" s="38" t="s">
        <v>98</v>
      </c>
      <c r="AV25" s="38" t="s">
        <v>98</v>
      </c>
      <c r="AW25" s="46">
        <f>AW26+AW39+AW40</f>
        <v>6.0270061000000004</v>
      </c>
      <c r="AX25" s="46">
        <f t="shared" ref="AX25" si="46">AX26+AX39+AX40</f>
        <v>0</v>
      </c>
      <c r="AY25" s="46">
        <f t="shared" ref="AY25" si="47">AY26+AY39+AY40</f>
        <v>0</v>
      </c>
      <c r="AZ25" s="46">
        <f t="shared" ref="AZ25" si="48">AZ26+AZ39+AZ40</f>
        <v>5.3495883400000004</v>
      </c>
      <c r="BA25" s="46">
        <f t="shared" ref="BA25" si="49">BA26+BA39+BA40</f>
        <v>0.67741776000000009</v>
      </c>
      <c r="BB25" s="38" t="s">
        <v>98</v>
      </c>
      <c r="BC25" s="38" t="s">
        <v>98</v>
      </c>
      <c r="BD25" s="38" t="s">
        <v>98</v>
      </c>
      <c r="BE25" s="38" t="s">
        <v>98</v>
      </c>
      <c r="BF25" s="38" t="s">
        <v>98</v>
      </c>
      <c r="BG25" s="46">
        <f t="shared" si="18"/>
        <v>13.98938763</v>
      </c>
      <c r="BH25" s="46">
        <f t="shared" si="24"/>
        <v>0</v>
      </c>
      <c r="BI25" s="46">
        <f t="shared" si="25"/>
        <v>0</v>
      </c>
      <c r="BJ25" s="46">
        <f t="shared" si="26"/>
        <v>12.907196069999999</v>
      </c>
      <c r="BK25" s="46">
        <f t="shared" si="27"/>
        <v>1.0821915600000001</v>
      </c>
      <c r="BL25" s="38" t="s">
        <v>98</v>
      </c>
      <c r="BM25" s="38" t="s">
        <v>98</v>
      </c>
      <c r="BN25" s="38" t="s">
        <v>98</v>
      </c>
      <c r="BO25" s="38" t="s">
        <v>98</v>
      </c>
      <c r="BP25" s="38" t="s">
        <v>98</v>
      </c>
      <c r="BQ25" s="44" t="s">
        <v>98</v>
      </c>
      <c r="BR25" s="54">
        <f t="shared" si="14"/>
        <v>0</v>
      </c>
      <c r="BU25" s="61"/>
    </row>
    <row r="26" spans="1:76" x14ac:dyDescent="0.25">
      <c r="A26" s="23" t="s">
        <v>70</v>
      </c>
      <c r="B26" s="24" t="s">
        <v>71</v>
      </c>
      <c r="C26" s="33" t="s">
        <v>97</v>
      </c>
      <c r="D26" s="42" t="s">
        <v>98</v>
      </c>
      <c r="E26" s="42" t="s">
        <v>98</v>
      </c>
      <c r="F26" s="42" t="s">
        <v>98</v>
      </c>
      <c r="G26" s="40" t="s">
        <v>98</v>
      </c>
      <c r="H26" s="40" t="s">
        <v>98</v>
      </c>
      <c r="I26" s="40" t="s">
        <v>98</v>
      </c>
      <c r="J26" s="40" t="s">
        <v>98</v>
      </c>
      <c r="K26" s="40" t="s">
        <v>98</v>
      </c>
      <c r="L26" s="40" t="s">
        <v>98</v>
      </c>
      <c r="M26" s="40" t="s">
        <v>98</v>
      </c>
      <c r="N26" s="45">
        <f>N27+N28</f>
        <v>13.98938763</v>
      </c>
      <c r="O26" s="93" t="s">
        <v>98</v>
      </c>
      <c r="P26" s="40" t="s">
        <v>98</v>
      </c>
      <c r="Q26" s="70">
        <f t="shared" si="20"/>
        <v>13.98938763</v>
      </c>
      <c r="R26" s="93" t="s">
        <v>98</v>
      </c>
      <c r="S26" s="40" t="s">
        <v>98</v>
      </c>
      <c r="T26" s="40" t="s">
        <v>98</v>
      </c>
      <c r="U26" s="40" t="s">
        <v>98</v>
      </c>
      <c r="V26" s="40" t="s">
        <v>98</v>
      </c>
      <c r="W26" s="40" t="s">
        <v>98</v>
      </c>
      <c r="X26" s="40" t="s">
        <v>98</v>
      </c>
      <c r="Y26" s="40" t="s">
        <v>98</v>
      </c>
      <c r="Z26" s="40" t="s">
        <v>98</v>
      </c>
      <c r="AA26" s="40" t="s">
        <v>98</v>
      </c>
      <c r="AB26" s="40" t="s">
        <v>98</v>
      </c>
      <c r="AC26" s="45">
        <f>AC27+AC28</f>
        <v>5.4592996199999995</v>
      </c>
      <c r="AD26" s="45">
        <f t="shared" ref="AD26:AG26" si="50">AD27+AD28</f>
        <v>0</v>
      </c>
      <c r="AE26" s="45">
        <f t="shared" si="50"/>
        <v>0</v>
      </c>
      <c r="AF26" s="45">
        <f t="shared" si="50"/>
        <v>5.3206696199999994</v>
      </c>
      <c r="AG26" s="45">
        <f t="shared" si="50"/>
        <v>0.13863</v>
      </c>
      <c r="AH26" s="38" t="s">
        <v>98</v>
      </c>
      <c r="AI26" s="38" t="s">
        <v>98</v>
      </c>
      <c r="AJ26" s="38" t="s">
        <v>98</v>
      </c>
      <c r="AK26" s="38" t="s">
        <v>98</v>
      </c>
      <c r="AL26" s="38" t="s">
        <v>98</v>
      </c>
      <c r="AM26" s="45">
        <f>AM27+AM28</f>
        <v>2.5030819100000001</v>
      </c>
      <c r="AN26" s="45">
        <f t="shared" ref="AN26" si="51">AN27+AN28</f>
        <v>0</v>
      </c>
      <c r="AO26" s="45">
        <f t="shared" ref="AO26" si="52">AO27+AO28</f>
        <v>0</v>
      </c>
      <c r="AP26" s="45">
        <f t="shared" ref="AP26" si="53">AP27+AP28</f>
        <v>2.2369381100000001</v>
      </c>
      <c r="AQ26" s="45">
        <f t="shared" ref="AQ26" si="54">AQ27+AQ28</f>
        <v>0.26614379999999999</v>
      </c>
      <c r="AR26" s="38" t="s">
        <v>98</v>
      </c>
      <c r="AS26" s="38" t="s">
        <v>98</v>
      </c>
      <c r="AT26" s="38" t="s">
        <v>98</v>
      </c>
      <c r="AU26" s="38" t="s">
        <v>98</v>
      </c>
      <c r="AV26" s="38" t="s">
        <v>98</v>
      </c>
      <c r="AW26" s="45">
        <f>AW27+AW28</f>
        <v>6.0270061000000004</v>
      </c>
      <c r="AX26" s="45">
        <f t="shared" ref="AX26" si="55">AX27+AX28</f>
        <v>0</v>
      </c>
      <c r="AY26" s="45">
        <f t="shared" ref="AY26" si="56">AY27+AY28</f>
        <v>0</v>
      </c>
      <c r="AZ26" s="45">
        <f t="shared" ref="AZ26" si="57">AZ27+AZ28</f>
        <v>5.3495883400000004</v>
      </c>
      <c r="BA26" s="45">
        <f t="shared" ref="BA26" si="58">BA27+BA28</f>
        <v>0.67741776000000009</v>
      </c>
      <c r="BB26" s="38" t="s">
        <v>98</v>
      </c>
      <c r="BC26" s="38" t="s">
        <v>98</v>
      </c>
      <c r="BD26" s="38" t="s">
        <v>98</v>
      </c>
      <c r="BE26" s="38" t="s">
        <v>98</v>
      </c>
      <c r="BF26" s="38" t="s">
        <v>98</v>
      </c>
      <c r="BG26" s="45">
        <f t="shared" si="18"/>
        <v>13.98938763</v>
      </c>
      <c r="BH26" s="45">
        <f t="shared" si="24"/>
        <v>0</v>
      </c>
      <c r="BI26" s="45">
        <f t="shared" si="25"/>
        <v>0</v>
      </c>
      <c r="BJ26" s="45">
        <f t="shared" si="26"/>
        <v>12.907196069999999</v>
      </c>
      <c r="BK26" s="45">
        <f t="shared" si="27"/>
        <v>1.0821915600000001</v>
      </c>
      <c r="BL26" s="38" t="s">
        <v>98</v>
      </c>
      <c r="BM26" s="38" t="s">
        <v>98</v>
      </c>
      <c r="BN26" s="38" t="s">
        <v>98</v>
      </c>
      <c r="BO26" s="38" t="s">
        <v>98</v>
      </c>
      <c r="BP26" s="38" t="s">
        <v>98</v>
      </c>
      <c r="BQ26" s="44" t="s">
        <v>98</v>
      </c>
      <c r="BR26" s="54">
        <f t="shared" si="14"/>
        <v>0</v>
      </c>
      <c r="BU26" s="61"/>
    </row>
    <row r="27" spans="1:76" ht="47.25" x14ac:dyDescent="0.25">
      <c r="A27" s="23" t="s">
        <v>72</v>
      </c>
      <c r="B27" s="24" t="s">
        <v>73</v>
      </c>
      <c r="C27" s="33" t="s">
        <v>97</v>
      </c>
      <c r="D27" s="42" t="s">
        <v>98</v>
      </c>
      <c r="E27" s="42" t="s">
        <v>98</v>
      </c>
      <c r="F27" s="94" t="s">
        <v>98</v>
      </c>
      <c r="G27" s="40" t="s">
        <v>98</v>
      </c>
      <c r="H27" s="40" t="s">
        <v>98</v>
      </c>
      <c r="I27" s="40" t="s">
        <v>98</v>
      </c>
      <c r="J27" s="40" t="s">
        <v>98</v>
      </c>
      <c r="K27" s="40" t="s">
        <v>98</v>
      </c>
      <c r="L27" s="40" t="s">
        <v>98</v>
      </c>
      <c r="M27" s="40" t="s">
        <v>98</v>
      </c>
      <c r="N27" s="70">
        <v>0</v>
      </c>
      <c r="O27" s="93" t="s">
        <v>98</v>
      </c>
      <c r="P27" s="40" t="s">
        <v>98</v>
      </c>
      <c r="Q27" s="70">
        <f t="shared" si="20"/>
        <v>0</v>
      </c>
      <c r="R27" s="93" t="s">
        <v>98</v>
      </c>
      <c r="S27" s="40" t="s">
        <v>98</v>
      </c>
      <c r="T27" s="40" t="s">
        <v>98</v>
      </c>
      <c r="U27" s="40" t="s">
        <v>98</v>
      </c>
      <c r="V27" s="40" t="s">
        <v>98</v>
      </c>
      <c r="W27" s="40" t="s">
        <v>98</v>
      </c>
      <c r="X27" s="40" t="s">
        <v>98</v>
      </c>
      <c r="Y27" s="40" t="s">
        <v>98</v>
      </c>
      <c r="Z27" s="40" t="s">
        <v>98</v>
      </c>
      <c r="AA27" s="40" t="s">
        <v>98</v>
      </c>
      <c r="AB27" s="40" t="s">
        <v>98</v>
      </c>
      <c r="AC27" s="70">
        <f>AD27+AE27+AF27+AG27</f>
        <v>0</v>
      </c>
      <c r="AD27" s="45">
        <v>0</v>
      </c>
      <c r="AE27" s="45">
        <v>0</v>
      </c>
      <c r="AF27" s="45">
        <v>0</v>
      </c>
      <c r="AG27" s="45">
        <v>0</v>
      </c>
      <c r="AH27" s="38" t="s">
        <v>98</v>
      </c>
      <c r="AI27" s="38" t="s">
        <v>98</v>
      </c>
      <c r="AJ27" s="38" t="s">
        <v>98</v>
      </c>
      <c r="AK27" s="38" t="s">
        <v>98</v>
      </c>
      <c r="AL27" s="38" t="s">
        <v>98</v>
      </c>
      <c r="AM27" s="70">
        <f>AN27+AO27+AP27+AQ27</f>
        <v>0</v>
      </c>
      <c r="AN27" s="45">
        <v>0</v>
      </c>
      <c r="AO27" s="45">
        <v>0</v>
      </c>
      <c r="AP27" s="45">
        <v>0</v>
      </c>
      <c r="AQ27" s="45">
        <v>0</v>
      </c>
      <c r="AR27" s="38" t="s">
        <v>98</v>
      </c>
      <c r="AS27" s="38" t="s">
        <v>98</v>
      </c>
      <c r="AT27" s="38" t="s">
        <v>98</v>
      </c>
      <c r="AU27" s="38" t="s">
        <v>98</v>
      </c>
      <c r="AV27" s="38" t="s">
        <v>98</v>
      </c>
      <c r="AW27" s="70">
        <f>AX27+AY27+AZ27+BA27</f>
        <v>0</v>
      </c>
      <c r="AX27" s="45">
        <v>0</v>
      </c>
      <c r="AY27" s="45">
        <v>0</v>
      </c>
      <c r="AZ27" s="45">
        <v>0</v>
      </c>
      <c r="BA27" s="45">
        <v>0</v>
      </c>
      <c r="BB27" s="38" t="s">
        <v>98</v>
      </c>
      <c r="BC27" s="38" t="s">
        <v>98</v>
      </c>
      <c r="BD27" s="38" t="s">
        <v>98</v>
      </c>
      <c r="BE27" s="38" t="s">
        <v>98</v>
      </c>
      <c r="BF27" s="38" t="s">
        <v>98</v>
      </c>
      <c r="BG27" s="45">
        <f t="shared" si="18"/>
        <v>0</v>
      </c>
      <c r="BH27" s="45">
        <f t="shared" si="24"/>
        <v>0</v>
      </c>
      <c r="BI27" s="45">
        <f t="shared" si="25"/>
        <v>0</v>
      </c>
      <c r="BJ27" s="45">
        <f t="shared" si="26"/>
        <v>0</v>
      </c>
      <c r="BK27" s="45">
        <f t="shared" si="27"/>
        <v>0</v>
      </c>
      <c r="BL27" s="38" t="s">
        <v>98</v>
      </c>
      <c r="BM27" s="38" t="s">
        <v>98</v>
      </c>
      <c r="BN27" s="38" t="s">
        <v>98</v>
      </c>
      <c r="BO27" s="38" t="s">
        <v>98</v>
      </c>
      <c r="BP27" s="38" t="s">
        <v>98</v>
      </c>
      <c r="BQ27" s="44" t="s">
        <v>98</v>
      </c>
      <c r="BR27" s="54">
        <f t="shared" si="14"/>
        <v>0</v>
      </c>
      <c r="BU27" s="61"/>
    </row>
    <row r="28" spans="1:76" ht="31.5" x14ac:dyDescent="0.25">
      <c r="A28" s="23" t="s">
        <v>74</v>
      </c>
      <c r="B28" s="24" t="s">
        <v>75</v>
      </c>
      <c r="C28" s="33" t="s">
        <v>97</v>
      </c>
      <c r="D28" s="42" t="s">
        <v>98</v>
      </c>
      <c r="E28" s="42" t="s">
        <v>98</v>
      </c>
      <c r="F28" s="94" t="s">
        <v>98</v>
      </c>
      <c r="G28" s="40" t="s">
        <v>98</v>
      </c>
      <c r="H28" s="40" t="s">
        <v>98</v>
      </c>
      <c r="I28" s="40" t="s">
        <v>98</v>
      </c>
      <c r="J28" s="40" t="s">
        <v>98</v>
      </c>
      <c r="K28" s="40" t="s">
        <v>98</v>
      </c>
      <c r="L28" s="40" t="s">
        <v>98</v>
      </c>
      <c r="M28" s="40" t="s">
        <v>98</v>
      </c>
      <c r="N28" s="45">
        <f>SUM(N29:N38)</f>
        <v>13.98938763</v>
      </c>
      <c r="O28" s="93" t="s">
        <v>98</v>
      </c>
      <c r="P28" s="40" t="s">
        <v>98</v>
      </c>
      <c r="Q28" s="70">
        <f t="shared" si="20"/>
        <v>13.98938763</v>
      </c>
      <c r="R28" s="93" t="s">
        <v>98</v>
      </c>
      <c r="S28" s="40" t="s">
        <v>98</v>
      </c>
      <c r="T28" s="40" t="s">
        <v>98</v>
      </c>
      <c r="U28" s="40" t="s">
        <v>98</v>
      </c>
      <c r="V28" s="40" t="s">
        <v>98</v>
      </c>
      <c r="W28" s="40" t="s">
        <v>98</v>
      </c>
      <c r="X28" s="40" t="s">
        <v>98</v>
      </c>
      <c r="Y28" s="40" t="s">
        <v>98</v>
      </c>
      <c r="Z28" s="40" t="s">
        <v>98</v>
      </c>
      <c r="AA28" s="40" t="s">
        <v>98</v>
      </c>
      <c r="AB28" s="40" t="s">
        <v>98</v>
      </c>
      <c r="AC28" s="45">
        <f>SUM(AC29:AC38)</f>
        <v>5.4592996199999995</v>
      </c>
      <c r="AD28" s="45">
        <f t="shared" ref="AD28:BK28" si="59">SUM(AD29:AD38)</f>
        <v>0</v>
      </c>
      <c r="AE28" s="45">
        <f t="shared" si="59"/>
        <v>0</v>
      </c>
      <c r="AF28" s="45">
        <f t="shared" si="59"/>
        <v>5.3206696199999994</v>
      </c>
      <c r="AG28" s="45">
        <f t="shared" si="59"/>
        <v>0.13863</v>
      </c>
      <c r="AH28" s="38" t="s">
        <v>98</v>
      </c>
      <c r="AI28" s="38" t="s">
        <v>98</v>
      </c>
      <c r="AJ28" s="38" t="s">
        <v>98</v>
      </c>
      <c r="AK28" s="38" t="s">
        <v>98</v>
      </c>
      <c r="AL28" s="38" t="s">
        <v>98</v>
      </c>
      <c r="AM28" s="45">
        <f t="shared" si="59"/>
        <v>2.5030819100000001</v>
      </c>
      <c r="AN28" s="45">
        <f t="shared" si="59"/>
        <v>0</v>
      </c>
      <c r="AO28" s="45">
        <f t="shared" si="59"/>
        <v>0</v>
      </c>
      <c r="AP28" s="45">
        <f t="shared" si="59"/>
        <v>2.2369381100000001</v>
      </c>
      <c r="AQ28" s="45">
        <f t="shared" si="59"/>
        <v>0.26614379999999999</v>
      </c>
      <c r="AR28" s="38" t="s">
        <v>98</v>
      </c>
      <c r="AS28" s="38" t="s">
        <v>98</v>
      </c>
      <c r="AT28" s="38" t="s">
        <v>98</v>
      </c>
      <c r="AU28" s="38" t="s">
        <v>98</v>
      </c>
      <c r="AV28" s="38" t="s">
        <v>98</v>
      </c>
      <c r="AW28" s="45">
        <f t="shared" si="59"/>
        <v>6.0270061000000004</v>
      </c>
      <c r="AX28" s="45">
        <f t="shared" si="59"/>
        <v>0</v>
      </c>
      <c r="AY28" s="45">
        <f t="shared" si="59"/>
        <v>0</v>
      </c>
      <c r="AZ28" s="45">
        <f t="shared" si="59"/>
        <v>5.3495883400000004</v>
      </c>
      <c r="BA28" s="45">
        <f t="shared" si="59"/>
        <v>0.67741776000000009</v>
      </c>
      <c r="BB28" s="38" t="s">
        <v>98</v>
      </c>
      <c r="BC28" s="38" t="s">
        <v>98</v>
      </c>
      <c r="BD28" s="38" t="s">
        <v>98</v>
      </c>
      <c r="BE28" s="38" t="s">
        <v>98</v>
      </c>
      <c r="BF28" s="38" t="s">
        <v>98</v>
      </c>
      <c r="BG28" s="45">
        <f t="shared" si="59"/>
        <v>13.98938763</v>
      </c>
      <c r="BH28" s="45">
        <f t="shared" si="59"/>
        <v>0</v>
      </c>
      <c r="BI28" s="45">
        <f t="shared" si="59"/>
        <v>0</v>
      </c>
      <c r="BJ28" s="45">
        <f t="shared" si="59"/>
        <v>12.907196069999999</v>
      </c>
      <c r="BK28" s="45">
        <f t="shared" si="59"/>
        <v>1.0821915600000001</v>
      </c>
      <c r="BL28" s="38" t="s">
        <v>98</v>
      </c>
      <c r="BM28" s="38" t="s">
        <v>98</v>
      </c>
      <c r="BN28" s="38" t="s">
        <v>98</v>
      </c>
      <c r="BO28" s="38" t="s">
        <v>98</v>
      </c>
      <c r="BP28" s="38" t="s">
        <v>98</v>
      </c>
      <c r="BQ28" s="44" t="s">
        <v>98</v>
      </c>
      <c r="BR28" s="54">
        <f t="shared" si="14"/>
        <v>0</v>
      </c>
      <c r="BU28" s="61"/>
    </row>
    <row r="29" spans="1:76" ht="47.25" x14ac:dyDescent="0.25">
      <c r="A29" s="33" t="s">
        <v>105</v>
      </c>
      <c r="B29" s="34" t="s">
        <v>137</v>
      </c>
      <c r="C29" s="33" t="s">
        <v>126</v>
      </c>
      <c r="D29" s="43">
        <v>2025</v>
      </c>
      <c r="E29" s="39">
        <v>2025</v>
      </c>
      <c r="F29" s="94" t="s">
        <v>98</v>
      </c>
      <c r="G29" s="40" t="s">
        <v>98</v>
      </c>
      <c r="H29" s="40" t="s">
        <v>98</v>
      </c>
      <c r="I29" s="40" t="s">
        <v>98</v>
      </c>
      <c r="J29" s="40" t="s">
        <v>98</v>
      </c>
      <c r="K29" s="40" t="s">
        <v>98</v>
      </c>
      <c r="L29" s="40" t="s">
        <v>98</v>
      </c>
      <c r="M29" s="40" t="s">
        <v>98</v>
      </c>
      <c r="N29" s="70">
        <f>474.98074/1000</f>
        <v>0.47498074000000001</v>
      </c>
      <c r="O29" s="93" t="s">
        <v>98</v>
      </c>
      <c r="P29" s="40" t="s">
        <v>98</v>
      </c>
      <c r="Q29" s="70">
        <f>N29</f>
        <v>0.47498074000000001</v>
      </c>
      <c r="R29" s="93" t="s">
        <v>98</v>
      </c>
      <c r="S29" s="40" t="s">
        <v>98</v>
      </c>
      <c r="T29" s="40" t="s">
        <v>98</v>
      </c>
      <c r="U29" s="40" t="s">
        <v>98</v>
      </c>
      <c r="V29" s="40" t="s">
        <v>98</v>
      </c>
      <c r="W29" s="40" t="s">
        <v>98</v>
      </c>
      <c r="X29" s="40" t="s">
        <v>98</v>
      </c>
      <c r="Y29" s="40" t="s">
        <v>98</v>
      </c>
      <c r="Z29" s="40" t="s">
        <v>98</v>
      </c>
      <c r="AA29" s="40" t="s">
        <v>98</v>
      </c>
      <c r="AB29" s="40" t="s">
        <v>98</v>
      </c>
      <c r="AC29" s="70">
        <f>AD29+AE29+AF29+AG29</f>
        <v>0.47498074000000001</v>
      </c>
      <c r="AD29" s="70">
        <v>0</v>
      </c>
      <c r="AE29" s="70">
        <v>0</v>
      </c>
      <c r="AF29" s="70">
        <f>N29</f>
        <v>0.47498074000000001</v>
      </c>
      <c r="AG29" s="96">
        <v>0</v>
      </c>
      <c r="AH29" s="38" t="s">
        <v>98</v>
      </c>
      <c r="AI29" s="38" t="s">
        <v>98</v>
      </c>
      <c r="AJ29" s="38" t="s">
        <v>98</v>
      </c>
      <c r="AK29" s="38" t="s">
        <v>98</v>
      </c>
      <c r="AL29" s="38" t="s">
        <v>98</v>
      </c>
      <c r="AM29" s="70">
        <f t="shared" ref="AM28:AM57" si="60">AN29+AO29+AP29+AQ29</f>
        <v>0</v>
      </c>
      <c r="AN29" s="45">
        <v>0</v>
      </c>
      <c r="AO29" s="45">
        <v>0</v>
      </c>
      <c r="AP29" s="45">
        <v>0</v>
      </c>
      <c r="AQ29" s="45">
        <v>0</v>
      </c>
      <c r="AR29" s="38" t="s">
        <v>98</v>
      </c>
      <c r="AS29" s="38" t="s">
        <v>98</v>
      </c>
      <c r="AT29" s="38" t="s">
        <v>98</v>
      </c>
      <c r="AU29" s="38" t="s">
        <v>98</v>
      </c>
      <c r="AV29" s="38" t="s">
        <v>98</v>
      </c>
      <c r="AW29" s="70">
        <f t="shared" ref="AW28:AW57" si="61">AX29+AY29+AZ29+BA29</f>
        <v>0</v>
      </c>
      <c r="AX29" s="45">
        <v>0</v>
      </c>
      <c r="AY29" s="45">
        <v>0</v>
      </c>
      <c r="AZ29" s="45">
        <v>0</v>
      </c>
      <c r="BA29" s="45">
        <v>0</v>
      </c>
      <c r="BB29" s="38" t="s">
        <v>98</v>
      </c>
      <c r="BC29" s="38" t="s">
        <v>98</v>
      </c>
      <c r="BD29" s="38" t="s">
        <v>98</v>
      </c>
      <c r="BE29" s="38" t="s">
        <v>98</v>
      </c>
      <c r="BF29" s="38" t="s">
        <v>98</v>
      </c>
      <c r="BG29" s="45">
        <f t="shared" si="18"/>
        <v>0.47498074000000001</v>
      </c>
      <c r="BH29" s="45">
        <f t="shared" si="24"/>
        <v>0</v>
      </c>
      <c r="BI29" s="45">
        <f t="shared" si="25"/>
        <v>0</v>
      </c>
      <c r="BJ29" s="45">
        <f t="shared" si="26"/>
        <v>0.47498074000000001</v>
      </c>
      <c r="BK29" s="45">
        <f t="shared" si="27"/>
        <v>0</v>
      </c>
      <c r="BL29" s="38" t="s">
        <v>98</v>
      </c>
      <c r="BM29" s="38" t="s">
        <v>98</v>
      </c>
      <c r="BN29" s="38" t="s">
        <v>98</v>
      </c>
      <c r="BO29" s="38" t="s">
        <v>98</v>
      </c>
      <c r="BP29" s="38" t="s">
        <v>98</v>
      </c>
      <c r="BQ29" s="44" t="s">
        <v>98</v>
      </c>
      <c r="BR29" s="54">
        <f t="shared" si="14"/>
        <v>0</v>
      </c>
      <c r="BS29" s="67"/>
      <c r="BU29" s="61"/>
    </row>
    <row r="30" spans="1:76" ht="47.25" x14ac:dyDescent="0.25">
      <c r="A30" s="33" t="s">
        <v>106</v>
      </c>
      <c r="B30" s="34" t="s">
        <v>138</v>
      </c>
      <c r="C30" s="33" t="s">
        <v>139</v>
      </c>
      <c r="D30" s="43">
        <v>2025</v>
      </c>
      <c r="E30" s="39">
        <v>2027</v>
      </c>
      <c r="F30" s="94" t="s">
        <v>98</v>
      </c>
      <c r="G30" s="40" t="s">
        <v>98</v>
      </c>
      <c r="H30" s="40" t="s">
        <v>98</v>
      </c>
      <c r="I30" s="40" t="s">
        <v>98</v>
      </c>
      <c r="J30" s="40" t="s">
        <v>98</v>
      </c>
      <c r="K30" s="40" t="s">
        <v>98</v>
      </c>
      <c r="L30" s="40" t="s">
        <v>98</v>
      </c>
      <c r="M30" s="40" t="s">
        <v>98</v>
      </c>
      <c r="N30" s="70">
        <f>2086.41144/1000</f>
        <v>2.08641144</v>
      </c>
      <c r="O30" s="93" t="s">
        <v>98</v>
      </c>
      <c r="P30" s="40" t="s">
        <v>98</v>
      </c>
      <c r="Q30" s="70">
        <f t="shared" si="20"/>
        <v>2.08641144</v>
      </c>
      <c r="R30" s="93" t="s">
        <v>98</v>
      </c>
      <c r="S30" s="40" t="s">
        <v>98</v>
      </c>
      <c r="T30" s="40" t="s">
        <v>98</v>
      </c>
      <c r="U30" s="40" t="s">
        <v>98</v>
      </c>
      <c r="V30" s="40" t="s">
        <v>98</v>
      </c>
      <c r="W30" s="40" t="s">
        <v>98</v>
      </c>
      <c r="X30" s="40" t="s">
        <v>98</v>
      </c>
      <c r="Y30" s="40" t="s">
        <v>98</v>
      </c>
      <c r="Z30" s="40" t="s">
        <v>98</v>
      </c>
      <c r="AA30" s="40" t="s">
        <v>98</v>
      </c>
      <c r="AB30" s="40" t="s">
        <v>98</v>
      </c>
      <c r="AC30" s="70">
        <f t="shared" ref="AC28:AC57" si="62">AD30+AE30+AF30+AG30</f>
        <v>0.90283989999999992</v>
      </c>
      <c r="AD30" s="70">
        <v>0</v>
      </c>
      <c r="AE30" s="70">
        <v>0</v>
      </c>
      <c r="AF30" s="70">
        <v>0.90283989999999992</v>
      </c>
      <c r="AG30" s="70">
        <v>0</v>
      </c>
      <c r="AH30" s="38" t="s">
        <v>98</v>
      </c>
      <c r="AI30" s="38" t="s">
        <v>98</v>
      </c>
      <c r="AJ30" s="38" t="s">
        <v>98</v>
      </c>
      <c r="AK30" s="38" t="s">
        <v>98</v>
      </c>
      <c r="AL30" s="38" t="s">
        <v>98</v>
      </c>
      <c r="AM30" s="70">
        <f t="shared" si="60"/>
        <v>0</v>
      </c>
      <c r="AN30" s="70">
        <v>0</v>
      </c>
      <c r="AO30" s="70">
        <v>0</v>
      </c>
      <c r="AP30" s="70">
        <v>0</v>
      </c>
      <c r="AQ30" s="70">
        <v>0</v>
      </c>
      <c r="AR30" s="38" t="s">
        <v>98</v>
      </c>
      <c r="AS30" s="38" t="s">
        <v>98</v>
      </c>
      <c r="AT30" s="38" t="s">
        <v>98</v>
      </c>
      <c r="AU30" s="38" t="s">
        <v>98</v>
      </c>
      <c r="AV30" s="38" t="s">
        <v>98</v>
      </c>
      <c r="AW30" s="70">
        <f t="shared" si="61"/>
        <v>1.18357154</v>
      </c>
      <c r="AX30" s="70">
        <v>0</v>
      </c>
      <c r="AY30" s="70">
        <v>0</v>
      </c>
      <c r="AZ30" s="70">
        <v>1.18357154</v>
      </c>
      <c r="BA30" s="70">
        <v>0</v>
      </c>
      <c r="BB30" s="38" t="s">
        <v>98</v>
      </c>
      <c r="BC30" s="38" t="s">
        <v>98</v>
      </c>
      <c r="BD30" s="38" t="s">
        <v>98</v>
      </c>
      <c r="BE30" s="38" t="s">
        <v>98</v>
      </c>
      <c r="BF30" s="38" t="s">
        <v>98</v>
      </c>
      <c r="BG30" s="45">
        <f t="shared" si="18"/>
        <v>2.08641144</v>
      </c>
      <c r="BH30" s="45">
        <f t="shared" si="24"/>
        <v>0</v>
      </c>
      <c r="BI30" s="45">
        <f t="shared" si="25"/>
        <v>0</v>
      </c>
      <c r="BJ30" s="45">
        <f t="shared" si="26"/>
        <v>2.08641144</v>
      </c>
      <c r="BK30" s="45">
        <f t="shared" si="27"/>
        <v>0</v>
      </c>
      <c r="BL30" s="38" t="s">
        <v>98</v>
      </c>
      <c r="BM30" s="38" t="s">
        <v>98</v>
      </c>
      <c r="BN30" s="38" t="s">
        <v>98</v>
      </c>
      <c r="BO30" s="38" t="s">
        <v>98</v>
      </c>
      <c r="BP30" s="38" t="s">
        <v>98</v>
      </c>
      <c r="BQ30" s="44" t="s">
        <v>98</v>
      </c>
      <c r="BR30" s="54">
        <f t="shared" si="14"/>
        <v>0</v>
      </c>
      <c r="BS30" s="67"/>
      <c r="BU30" s="61"/>
    </row>
    <row r="31" spans="1:76" ht="47.25" x14ac:dyDescent="0.25">
      <c r="A31" s="33" t="s">
        <v>107</v>
      </c>
      <c r="B31" s="34" t="s">
        <v>140</v>
      </c>
      <c r="C31" s="33" t="s">
        <v>141</v>
      </c>
      <c r="D31" s="43">
        <v>2025</v>
      </c>
      <c r="E31" s="39">
        <v>2025</v>
      </c>
      <c r="F31" s="94" t="s">
        <v>98</v>
      </c>
      <c r="G31" s="40" t="s">
        <v>98</v>
      </c>
      <c r="H31" s="40" t="s">
        <v>98</v>
      </c>
      <c r="I31" s="40" t="s">
        <v>98</v>
      </c>
      <c r="J31" s="40" t="s">
        <v>98</v>
      </c>
      <c r="K31" s="40" t="s">
        <v>98</v>
      </c>
      <c r="L31" s="40" t="s">
        <v>98</v>
      </c>
      <c r="M31" s="40" t="s">
        <v>98</v>
      </c>
      <c r="N31" s="70">
        <f>931.29034/1000</f>
        <v>0.93129033999999999</v>
      </c>
      <c r="O31" s="93" t="s">
        <v>98</v>
      </c>
      <c r="P31" s="40" t="s">
        <v>98</v>
      </c>
      <c r="Q31" s="70">
        <f t="shared" si="20"/>
        <v>0.93129033999999999</v>
      </c>
      <c r="R31" s="93" t="s">
        <v>98</v>
      </c>
      <c r="S31" s="40" t="s">
        <v>98</v>
      </c>
      <c r="T31" s="40" t="s">
        <v>98</v>
      </c>
      <c r="U31" s="40" t="s">
        <v>98</v>
      </c>
      <c r="V31" s="40" t="s">
        <v>98</v>
      </c>
      <c r="W31" s="40" t="s">
        <v>98</v>
      </c>
      <c r="X31" s="40" t="s">
        <v>98</v>
      </c>
      <c r="Y31" s="40" t="s">
        <v>98</v>
      </c>
      <c r="Z31" s="40" t="s">
        <v>98</v>
      </c>
      <c r="AA31" s="40" t="s">
        <v>98</v>
      </c>
      <c r="AB31" s="40" t="s">
        <v>98</v>
      </c>
      <c r="AC31" s="70">
        <f t="shared" si="62"/>
        <v>0.93129033999999999</v>
      </c>
      <c r="AD31" s="70">
        <v>0</v>
      </c>
      <c r="AE31" s="70">
        <v>0</v>
      </c>
      <c r="AF31" s="70">
        <f>N31</f>
        <v>0.93129033999999999</v>
      </c>
      <c r="AG31" s="70">
        <v>0</v>
      </c>
      <c r="AH31" s="38" t="s">
        <v>98</v>
      </c>
      <c r="AI31" s="38" t="s">
        <v>98</v>
      </c>
      <c r="AJ31" s="38" t="s">
        <v>98</v>
      </c>
      <c r="AK31" s="38" t="s">
        <v>98</v>
      </c>
      <c r="AL31" s="38" t="s">
        <v>98</v>
      </c>
      <c r="AM31" s="70">
        <f t="shared" si="60"/>
        <v>0</v>
      </c>
      <c r="AN31" s="70">
        <v>0</v>
      </c>
      <c r="AO31" s="70">
        <v>0</v>
      </c>
      <c r="AP31" s="70">
        <v>0</v>
      </c>
      <c r="AQ31" s="70">
        <v>0</v>
      </c>
      <c r="AR31" s="38" t="s">
        <v>98</v>
      </c>
      <c r="AS31" s="38" t="s">
        <v>98</v>
      </c>
      <c r="AT31" s="38" t="s">
        <v>98</v>
      </c>
      <c r="AU31" s="38" t="s">
        <v>98</v>
      </c>
      <c r="AV31" s="38" t="s">
        <v>98</v>
      </c>
      <c r="AW31" s="70">
        <f>AX31+AY31+AZ31+BA31</f>
        <v>0</v>
      </c>
      <c r="AX31" s="70">
        <v>0</v>
      </c>
      <c r="AY31" s="70">
        <v>0</v>
      </c>
      <c r="AZ31" s="70">
        <v>0</v>
      </c>
      <c r="BA31" s="70">
        <v>0</v>
      </c>
      <c r="BB31" s="38" t="s">
        <v>98</v>
      </c>
      <c r="BC31" s="38" t="s">
        <v>98</v>
      </c>
      <c r="BD31" s="38" t="s">
        <v>98</v>
      </c>
      <c r="BE31" s="38" t="s">
        <v>98</v>
      </c>
      <c r="BF31" s="38" t="s">
        <v>98</v>
      </c>
      <c r="BG31" s="45">
        <f t="shared" si="18"/>
        <v>0.93129033999999999</v>
      </c>
      <c r="BH31" s="45">
        <f t="shared" si="24"/>
        <v>0</v>
      </c>
      <c r="BI31" s="45">
        <f t="shared" si="25"/>
        <v>0</v>
      </c>
      <c r="BJ31" s="45">
        <f t="shared" si="26"/>
        <v>0.93129033999999999</v>
      </c>
      <c r="BK31" s="45">
        <f t="shared" si="27"/>
        <v>0</v>
      </c>
      <c r="BL31" s="38" t="s">
        <v>98</v>
      </c>
      <c r="BM31" s="38" t="s">
        <v>98</v>
      </c>
      <c r="BN31" s="38" t="s">
        <v>98</v>
      </c>
      <c r="BO31" s="38" t="s">
        <v>98</v>
      </c>
      <c r="BP31" s="38" t="s">
        <v>98</v>
      </c>
      <c r="BQ31" s="44" t="s">
        <v>98</v>
      </c>
      <c r="BR31" s="54">
        <f t="shared" si="14"/>
        <v>0</v>
      </c>
      <c r="BS31" s="67"/>
      <c r="BU31" s="61"/>
    </row>
    <row r="32" spans="1:76" ht="47.25" x14ac:dyDescent="0.25">
      <c r="A32" s="33" t="s">
        <v>108</v>
      </c>
      <c r="B32" s="24" t="s">
        <v>142</v>
      </c>
      <c r="C32" s="33" t="s">
        <v>143</v>
      </c>
      <c r="D32" s="43">
        <v>2027</v>
      </c>
      <c r="E32" s="39">
        <v>2027</v>
      </c>
      <c r="F32" s="94" t="s">
        <v>98</v>
      </c>
      <c r="G32" s="40" t="s">
        <v>98</v>
      </c>
      <c r="H32" s="40" t="s">
        <v>98</v>
      </c>
      <c r="I32" s="40" t="s">
        <v>98</v>
      </c>
      <c r="J32" s="40" t="s">
        <v>98</v>
      </c>
      <c r="K32" s="40" t="s">
        <v>98</v>
      </c>
      <c r="L32" s="40" t="s">
        <v>98</v>
      </c>
      <c r="M32" s="40" t="s">
        <v>98</v>
      </c>
      <c r="N32" s="70">
        <f>3387.08878/1000</f>
        <v>3.38708878</v>
      </c>
      <c r="O32" s="93" t="s">
        <v>98</v>
      </c>
      <c r="P32" s="40" t="s">
        <v>98</v>
      </c>
      <c r="Q32" s="70">
        <f t="shared" si="20"/>
        <v>3.38708878</v>
      </c>
      <c r="R32" s="93" t="s">
        <v>98</v>
      </c>
      <c r="S32" s="40" t="s">
        <v>98</v>
      </c>
      <c r="T32" s="40" t="s">
        <v>98</v>
      </c>
      <c r="U32" s="40" t="s">
        <v>98</v>
      </c>
      <c r="V32" s="40" t="s">
        <v>98</v>
      </c>
      <c r="W32" s="40" t="s">
        <v>98</v>
      </c>
      <c r="X32" s="40" t="s">
        <v>98</v>
      </c>
      <c r="Y32" s="40" t="s">
        <v>98</v>
      </c>
      <c r="Z32" s="40" t="s">
        <v>98</v>
      </c>
      <c r="AA32" s="40" t="s">
        <v>98</v>
      </c>
      <c r="AB32" s="40" t="s">
        <v>98</v>
      </c>
      <c r="AC32" s="70">
        <f t="shared" si="62"/>
        <v>0</v>
      </c>
      <c r="AD32" s="70">
        <v>0</v>
      </c>
      <c r="AE32" s="70">
        <v>0</v>
      </c>
      <c r="AF32" s="70">
        <v>0</v>
      </c>
      <c r="AG32" s="70">
        <v>0</v>
      </c>
      <c r="AH32" s="38" t="s">
        <v>98</v>
      </c>
      <c r="AI32" s="38" t="s">
        <v>98</v>
      </c>
      <c r="AJ32" s="38" t="s">
        <v>98</v>
      </c>
      <c r="AK32" s="38" t="s">
        <v>98</v>
      </c>
      <c r="AL32" s="38" t="s">
        <v>98</v>
      </c>
      <c r="AM32" s="70">
        <f t="shared" si="60"/>
        <v>0</v>
      </c>
      <c r="AN32" s="70">
        <v>0</v>
      </c>
      <c r="AO32" s="70">
        <v>0</v>
      </c>
      <c r="AP32" s="70">
        <v>0</v>
      </c>
      <c r="AQ32" s="70">
        <v>0</v>
      </c>
      <c r="AR32" s="38" t="s">
        <v>98</v>
      </c>
      <c r="AS32" s="38" t="s">
        <v>98</v>
      </c>
      <c r="AT32" s="38" t="s">
        <v>98</v>
      </c>
      <c r="AU32" s="38" t="s">
        <v>98</v>
      </c>
      <c r="AV32" s="38" t="s">
        <v>98</v>
      </c>
      <c r="AW32" s="70">
        <f t="shared" si="61"/>
        <v>3.38708878</v>
      </c>
      <c r="AX32" s="70">
        <v>0</v>
      </c>
      <c r="AY32" s="70">
        <v>0</v>
      </c>
      <c r="AZ32" s="70">
        <f>3.38708878-BA32</f>
        <v>2.70967102</v>
      </c>
      <c r="BA32" s="70">
        <v>0.67741776000000009</v>
      </c>
      <c r="BB32" s="38" t="s">
        <v>98</v>
      </c>
      <c r="BC32" s="38" t="s">
        <v>98</v>
      </c>
      <c r="BD32" s="38" t="s">
        <v>98</v>
      </c>
      <c r="BE32" s="38" t="s">
        <v>98</v>
      </c>
      <c r="BF32" s="38" t="s">
        <v>98</v>
      </c>
      <c r="BG32" s="45">
        <f t="shared" si="18"/>
        <v>3.38708878</v>
      </c>
      <c r="BH32" s="45">
        <f t="shared" si="24"/>
        <v>0</v>
      </c>
      <c r="BI32" s="45">
        <f t="shared" si="25"/>
        <v>0</v>
      </c>
      <c r="BJ32" s="45">
        <f t="shared" si="26"/>
        <v>2.70967102</v>
      </c>
      <c r="BK32" s="45">
        <f t="shared" si="27"/>
        <v>0.67741776000000009</v>
      </c>
      <c r="BL32" s="38" t="s">
        <v>98</v>
      </c>
      <c r="BM32" s="38" t="s">
        <v>98</v>
      </c>
      <c r="BN32" s="38" t="s">
        <v>98</v>
      </c>
      <c r="BO32" s="38" t="s">
        <v>98</v>
      </c>
      <c r="BP32" s="38" t="s">
        <v>98</v>
      </c>
      <c r="BQ32" s="44" t="s">
        <v>98</v>
      </c>
      <c r="BR32" s="54">
        <f t="shared" si="14"/>
        <v>0</v>
      </c>
      <c r="BS32" s="67"/>
      <c r="BU32" s="61"/>
    </row>
    <row r="33" spans="1:73" ht="47.25" x14ac:dyDescent="0.25">
      <c r="A33" s="33" t="s">
        <v>109</v>
      </c>
      <c r="B33" s="34" t="s">
        <v>144</v>
      </c>
      <c r="C33" s="33" t="s">
        <v>145</v>
      </c>
      <c r="D33" s="43">
        <v>2026</v>
      </c>
      <c r="E33" s="39">
        <v>2026</v>
      </c>
      <c r="F33" s="94" t="s">
        <v>98</v>
      </c>
      <c r="G33" s="40" t="s">
        <v>98</v>
      </c>
      <c r="H33" s="40" t="s">
        <v>98</v>
      </c>
      <c r="I33" s="40" t="s">
        <v>98</v>
      </c>
      <c r="J33" s="40" t="s">
        <v>98</v>
      </c>
      <c r="K33" s="40" t="s">
        <v>98</v>
      </c>
      <c r="L33" s="40" t="s">
        <v>98</v>
      </c>
      <c r="M33" s="40" t="s">
        <v>98</v>
      </c>
      <c r="N33" s="70">
        <f>816.48253/1000</f>
        <v>0.81648253000000004</v>
      </c>
      <c r="O33" s="93" t="s">
        <v>98</v>
      </c>
      <c r="P33" s="40" t="s">
        <v>98</v>
      </c>
      <c r="Q33" s="70">
        <f t="shared" si="20"/>
        <v>0.81648253000000004</v>
      </c>
      <c r="R33" s="93" t="s">
        <v>98</v>
      </c>
      <c r="S33" s="40" t="s">
        <v>98</v>
      </c>
      <c r="T33" s="40" t="s">
        <v>98</v>
      </c>
      <c r="U33" s="40" t="s">
        <v>98</v>
      </c>
      <c r="V33" s="40" t="s">
        <v>98</v>
      </c>
      <c r="W33" s="40" t="s">
        <v>98</v>
      </c>
      <c r="X33" s="40" t="s">
        <v>98</v>
      </c>
      <c r="Y33" s="40" t="s">
        <v>98</v>
      </c>
      <c r="Z33" s="40" t="s">
        <v>98</v>
      </c>
      <c r="AA33" s="40" t="s">
        <v>98</v>
      </c>
      <c r="AB33" s="40" t="s">
        <v>98</v>
      </c>
      <c r="AC33" s="70">
        <f t="shared" si="62"/>
        <v>0</v>
      </c>
      <c r="AD33" s="70">
        <v>0</v>
      </c>
      <c r="AE33" s="70">
        <v>0</v>
      </c>
      <c r="AF33" s="70">
        <v>0</v>
      </c>
      <c r="AG33" s="70">
        <v>0</v>
      </c>
      <c r="AH33" s="38" t="s">
        <v>98</v>
      </c>
      <c r="AI33" s="38" t="s">
        <v>98</v>
      </c>
      <c r="AJ33" s="38" t="s">
        <v>98</v>
      </c>
      <c r="AK33" s="38" t="s">
        <v>98</v>
      </c>
      <c r="AL33" s="38" t="s">
        <v>98</v>
      </c>
      <c r="AM33" s="70">
        <f>AN33+AO33+AP33+AQ33</f>
        <v>0.81648253000000004</v>
      </c>
      <c r="AN33" s="70">
        <v>0</v>
      </c>
      <c r="AO33" s="70">
        <v>0</v>
      </c>
      <c r="AP33" s="70">
        <f>Q33</f>
        <v>0.81648253000000004</v>
      </c>
      <c r="AQ33" s="70">
        <v>0</v>
      </c>
      <c r="AR33" s="38" t="s">
        <v>98</v>
      </c>
      <c r="AS33" s="38" t="s">
        <v>98</v>
      </c>
      <c r="AT33" s="38" t="s">
        <v>98</v>
      </c>
      <c r="AU33" s="38" t="s">
        <v>98</v>
      </c>
      <c r="AV33" s="38" t="s">
        <v>98</v>
      </c>
      <c r="AW33" s="70">
        <f t="shared" si="61"/>
        <v>0</v>
      </c>
      <c r="AX33" s="70">
        <v>0</v>
      </c>
      <c r="AY33" s="70">
        <v>0</v>
      </c>
      <c r="AZ33" s="70">
        <v>0</v>
      </c>
      <c r="BA33" s="70">
        <v>0</v>
      </c>
      <c r="BB33" s="38" t="s">
        <v>98</v>
      </c>
      <c r="BC33" s="38" t="s">
        <v>98</v>
      </c>
      <c r="BD33" s="38" t="s">
        <v>98</v>
      </c>
      <c r="BE33" s="38" t="s">
        <v>98</v>
      </c>
      <c r="BF33" s="38" t="s">
        <v>98</v>
      </c>
      <c r="BG33" s="45">
        <f t="shared" si="18"/>
        <v>0.81648253000000004</v>
      </c>
      <c r="BH33" s="45">
        <f t="shared" si="24"/>
        <v>0</v>
      </c>
      <c r="BI33" s="45">
        <f t="shared" si="25"/>
        <v>0</v>
      </c>
      <c r="BJ33" s="45">
        <f t="shared" si="26"/>
        <v>0.81648253000000004</v>
      </c>
      <c r="BK33" s="45">
        <f t="shared" si="27"/>
        <v>0</v>
      </c>
      <c r="BL33" s="38" t="s">
        <v>98</v>
      </c>
      <c r="BM33" s="38" t="s">
        <v>98</v>
      </c>
      <c r="BN33" s="38" t="s">
        <v>98</v>
      </c>
      <c r="BO33" s="38" t="s">
        <v>98</v>
      </c>
      <c r="BP33" s="38" t="s">
        <v>98</v>
      </c>
      <c r="BQ33" s="44" t="s">
        <v>98</v>
      </c>
      <c r="BR33" s="54">
        <f t="shared" si="14"/>
        <v>0</v>
      </c>
      <c r="BS33" s="67"/>
      <c r="BU33" s="61"/>
    </row>
    <row r="34" spans="1:73" ht="63" x14ac:dyDescent="0.25">
      <c r="A34" s="33" t="s">
        <v>110</v>
      </c>
      <c r="B34" s="34" t="s">
        <v>146</v>
      </c>
      <c r="C34" s="33" t="s">
        <v>147</v>
      </c>
      <c r="D34" s="43">
        <v>2025</v>
      </c>
      <c r="E34" s="39">
        <v>2025</v>
      </c>
      <c r="F34" s="94" t="s">
        <v>98</v>
      </c>
      <c r="G34" s="40" t="s">
        <v>98</v>
      </c>
      <c r="H34" s="40" t="s">
        <v>98</v>
      </c>
      <c r="I34" s="40" t="s">
        <v>98</v>
      </c>
      <c r="J34" s="40" t="s">
        <v>98</v>
      </c>
      <c r="K34" s="40" t="s">
        <v>98</v>
      </c>
      <c r="L34" s="40" t="s">
        <v>98</v>
      </c>
      <c r="M34" s="40" t="s">
        <v>98</v>
      </c>
      <c r="N34" s="70">
        <f>839.63616/1000</f>
        <v>0.83963615999999996</v>
      </c>
      <c r="O34" s="93" t="s">
        <v>98</v>
      </c>
      <c r="P34" s="40" t="s">
        <v>98</v>
      </c>
      <c r="Q34" s="70">
        <f t="shared" si="20"/>
        <v>0.83963615999999996</v>
      </c>
      <c r="R34" s="93" t="s">
        <v>98</v>
      </c>
      <c r="S34" s="40" t="s">
        <v>98</v>
      </c>
      <c r="T34" s="40" t="s">
        <v>98</v>
      </c>
      <c r="U34" s="40" t="s">
        <v>98</v>
      </c>
      <c r="V34" s="40" t="s">
        <v>98</v>
      </c>
      <c r="W34" s="40" t="s">
        <v>98</v>
      </c>
      <c r="X34" s="40" t="s">
        <v>98</v>
      </c>
      <c r="Y34" s="40" t="s">
        <v>98</v>
      </c>
      <c r="Z34" s="40" t="s">
        <v>98</v>
      </c>
      <c r="AA34" s="40" t="s">
        <v>98</v>
      </c>
      <c r="AB34" s="40" t="s">
        <v>98</v>
      </c>
      <c r="AC34" s="70">
        <f t="shared" si="62"/>
        <v>0.83963615999999996</v>
      </c>
      <c r="AD34" s="70">
        <v>0</v>
      </c>
      <c r="AE34" s="70">
        <v>0</v>
      </c>
      <c r="AF34" s="70">
        <f>N34</f>
        <v>0.83963615999999996</v>
      </c>
      <c r="AG34" s="70">
        <v>0</v>
      </c>
      <c r="AH34" s="38" t="s">
        <v>98</v>
      </c>
      <c r="AI34" s="38" t="s">
        <v>98</v>
      </c>
      <c r="AJ34" s="38" t="s">
        <v>98</v>
      </c>
      <c r="AK34" s="38" t="s">
        <v>98</v>
      </c>
      <c r="AL34" s="38" t="s">
        <v>98</v>
      </c>
      <c r="AM34" s="70">
        <f>AN34+AO34+AP34+AQ34</f>
        <v>0</v>
      </c>
      <c r="AN34" s="70">
        <v>0</v>
      </c>
      <c r="AO34" s="70">
        <v>0</v>
      </c>
      <c r="AP34" s="70">
        <v>0</v>
      </c>
      <c r="AQ34" s="70">
        <v>0</v>
      </c>
      <c r="AR34" s="38" t="s">
        <v>98</v>
      </c>
      <c r="AS34" s="38" t="s">
        <v>98</v>
      </c>
      <c r="AT34" s="38" t="s">
        <v>98</v>
      </c>
      <c r="AU34" s="38" t="s">
        <v>98</v>
      </c>
      <c r="AV34" s="38" t="s">
        <v>98</v>
      </c>
      <c r="AW34" s="70">
        <f t="shared" si="61"/>
        <v>0</v>
      </c>
      <c r="AX34" s="70">
        <v>0</v>
      </c>
      <c r="AY34" s="70">
        <v>0</v>
      </c>
      <c r="AZ34" s="70">
        <v>0</v>
      </c>
      <c r="BA34" s="70">
        <v>0</v>
      </c>
      <c r="BB34" s="38" t="s">
        <v>98</v>
      </c>
      <c r="BC34" s="38" t="s">
        <v>98</v>
      </c>
      <c r="BD34" s="38" t="s">
        <v>98</v>
      </c>
      <c r="BE34" s="38" t="s">
        <v>98</v>
      </c>
      <c r="BF34" s="38" t="s">
        <v>98</v>
      </c>
      <c r="BG34" s="45">
        <f t="shared" si="18"/>
        <v>0.83963615999999996</v>
      </c>
      <c r="BH34" s="45">
        <f t="shared" si="24"/>
        <v>0</v>
      </c>
      <c r="BI34" s="45">
        <f t="shared" si="25"/>
        <v>0</v>
      </c>
      <c r="BJ34" s="45">
        <f t="shared" si="26"/>
        <v>0.83963615999999996</v>
      </c>
      <c r="BK34" s="45">
        <f t="shared" si="27"/>
        <v>0</v>
      </c>
      <c r="BL34" s="38" t="s">
        <v>98</v>
      </c>
      <c r="BM34" s="38" t="s">
        <v>98</v>
      </c>
      <c r="BN34" s="38" t="s">
        <v>98</v>
      </c>
      <c r="BO34" s="38" t="s">
        <v>98</v>
      </c>
      <c r="BP34" s="38" t="s">
        <v>98</v>
      </c>
      <c r="BQ34" s="44" t="s">
        <v>98</v>
      </c>
      <c r="BR34" s="54">
        <f t="shared" si="14"/>
        <v>0</v>
      </c>
      <c r="BS34" s="67"/>
      <c r="BU34" s="61"/>
    </row>
    <row r="35" spans="1:73" ht="47.25" x14ac:dyDescent="0.25">
      <c r="A35" s="33" t="s">
        <v>111</v>
      </c>
      <c r="B35" s="34" t="s">
        <v>148</v>
      </c>
      <c r="C35" s="33" t="s">
        <v>149</v>
      </c>
      <c r="D35" s="43">
        <v>2026</v>
      </c>
      <c r="E35" s="39">
        <v>2026</v>
      </c>
      <c r="F35" s="94" t="s">
        <v>98</v>
      </c>
      <c r="G35" s="40" t="s">
        <v>98</v>
      </c>
      <c r="H35" s="40" t="s">
        <v>98</v>
      </c>
      <c r="I35" s="40" t="s">
        <v>98</v>
      </c>
      <c r="J35" s="40" t="s">
        <v>98</v>
      </c>
      <c r="K35" s="40" t="s">
        <v>98</v>
      </c>
      <c r="L35" s="40" t="s">
        <v>98</v>
      </c>
      <c r="M35" s="40" t="s">
        <v>98</v>
      </c>
      <c r="N35" s="70">
        <f>1021.23987/1000</f>
        <v>1.02123987</v>
      </c>
      <c r="O35" s="93" t="s">
        <v>98</v>
      </c>
      <c r="P35" s="40" t="s">
        <v>98</v>
      </c>
      <c r="Q35" s="70">
        <f t="shared" si="20"/>
        <v>1.02123987</v>
      </c>
      <c r="R35" s="93" t="s">
        <v>98</v>
      </c>
      <c r="S35" s="40" t="s">
        <v>98</v>
      </c>
      <c r="T35" s="40" t="s">
        <v>98</v>
      </c>
      <c r="U35" s="40" t="s">
        <v>98</v>
      </c>
      <c r="V35" s="40" t="s">
        <v>98</v>
      </c>
      <c r="W35" s="40" t="s">
        <v>98</v>
      </c>
      <c r="X35" s="40" t="s">
        <v>98</v>
      </c>
      <c r="Y35" s="40" t="s">
        <v>98</v>
      </c>
      <c r="Z35" s="40" t="s">
        <v>98</v>
      </c>
      <c r="AA35" s="40" t="s">
        <v>98</v>
      </c>
      <c r="AB35" s="40" t="s">
        <v>98</v>
      </c>
      <c r="AC35" s="70">
        <f t="shared" si="62"/>
        <v>0</v>
      </c>
      <c r="AD35" s="70">
        <v>0</v>
      </c>
      <c r="AE35" s="70">
        <v>0</v>
      </c>
      <c r="AF35" s="70">
        <v>0</v>
      </c>
      <c r="AG35" s="70">
        <v>0</v>
      </c>
      <c r="AH35" s="38" t="s">
        <v>98</v>
      </c>
      <c r="AI35" s="38" t="s">
        <v>98</v>
      </c>
      <c r="AJ35" s="38" t="s">
        <v>98</v>
      </c>
      <c r="AK35" s="38" t="s">
        <v>98</v>
      </c>
      <c r="AL35" s="38" t="s">
        <v>98</v>
      </c>
      <c r="AM35" s="70">
        <f>AN35+AO35+AP35+AQ35</f>
        <v>1.02123987</v>
      </c>
      <c r="AN35" s="70">
        <v>0</v>
      </c>
      <c r="AO35" s="70">
        <v>0</v>
      </c>
      <c r="AP35" s="70">
        <f>N35</f>
        <v>1.02123987</v>
      </c>
      <c r="AQ35" s="70">
        <v>0</v>
      </c>
      <c r="AR35" s="38" t="s">
        <v>98</v>
      </c>
      <c r="AS35" s="38" t="s">
        <v>98</v>
      </c>
      <c r="AT35" s="38" t="s">
        <v>98</v>
      </c>
      <c r="AU35" s="38" t="s">
        <v>98</v>
      </c>
      <c r="AV35" s="38" t="s">
        <v>98</v>
      </c>
      <c r="AW35" s="70">
        <f t="shared" si="61"/>
        <v>0</v>
      </c>
      <c r="AX35" s="70">
        <v>0</v>
      </c>
      <c r="AY35" s="70">
        <v>0</v>
      </c>
      <c r="AZ35" s="70">
        <v>0</v>
      </c>
      <c r="BA35" s="70">
        <v>0</v>
      </c>
      <c r="BB35" s="38" t="s">
        <v>98</v>
      </c>
      <c r="BC35" s="38" t="s">
        <v>98</v>
      </c>
      <c r="BD35" s="38" t="s">
        <v>98</v>
      </c>
      <c r="BE35" s="38" t="s">
        <v>98</v>
      </c>
      <c r="BF35" s="38" t="s">
        <v>98</v>
      </c>
      <c r="BG35" s="45">
        <f t="shared" si="18"/>
        <v>1.02123987</v>
      </c>
      <c r="BH35" s="45">
        <f t="shared" si="24"/>
        <v>0</v>
      </c>
      <c r="BI35" s="45">
        <f t="shared" si="25"/>
        <v>0</v>
      </c>
      <c r="BJ35" s="45">
        <f t="shared" si="26"/>
        <v>1.02123987</v>
      </c>
      <c r="BK35" s="45">
        <f t="shared" si="27"/>
        <v>0</v>
      </c>
      <c r="BL35" s="38" t="s">
        <v>98</v>
      </c>
      <c r="BM35" s="38" t="s">
        <v>98</v>
      </c>
      <c r="BN35" s="38" t="s">
        <v>98</v>
      </c>
      <c r="BO35" s="38" t="s">
        <v>98</v>
      </c>
      <c r="BP35" s="38" t="s">
        <v>98</v>
      </c>
      <c r="BQ35" s="44" t="s">
        <v>98</v>
      </c>
      <c r="BR35" s="54">
        <f t="shared" si="14"/>
        <v>0</v>
      </c>
      <c r="BS35" s="67"/>
      <c r="BU35" s="61"/>
    </row>
    <row r="36" spans="1:73" ht="47.25" x14ac:dyDescent="0.25">
      <c r="A36" s="33" t="s">
        <v>112</v>
      </c>
      <c r="B36" s="34" t="s">
        <v>150</v>
      </c>
      <c r="C36" s="33" t="s">
        <v>151</v>
      </c>
      <c r="D36" s="43">
        <v>2026</v>
      </c>
      <c r="E36" s="39">
        <v>2026</v>
      </c>
      <c r="F36" s="94" t="s">
        <v>98</v>
      </c>
      <c r="G36" s="40" t="s">
        <v>98</v>
      </c>
      <c r="H36" s="40" t="s">
        <v>98</v>
      </c>
      <c r="I36" s="40" t="s">
        <v>98</v>
      </c>
      <c r="J36" s="40" t="s">
        <v>98</v>
      </c>
      <c r="K36" s="40" t="s">
        <v>98</v>
      </c>
      <c r="L36" s="40" t="s">
        <v>98</v>
      </c>
      <c r="M36" s="40" t="s">
        <v>98</v>
      </c>
      <c r="N36" s="70">
        <f>665.35951/1000</f>
        <v>0.66535951000000004</v>
      </c>
      <c r="O36" s="93" t="s">
        <v>98</v>
      </c>
      <c r="P36" s="40" t="s">
        <v>98</v>
      </c>
      <c r="Q36" s="70">
        <f t="shared" si="20"/>
        <v>0.66535951000000004</v>
      </c>
      <c r="R36" s="93" t="s">
        <v>98</v>
      </c>
      <c r="S36" s="40" t="s">
        <v>98</v>
      </c>
      <c r="T36" s="40" t="s">
        <v>98</v>
      </c>
      <c r="U36" s="40" t="s">
        <v>98</v>
      </c>
      <c r="V36" s="40" t="s">
        <v>98</v>
      </c>
      <c r="W36" s="40" t="s">
        <v>98</v>
      </c>
      <c r="X36" s="40" t="s">
        <v>98</v>
      </c>
      <c r="Y36" s="40" t="s">
        <v>98</v>
      </c>
      <c r="Z36" s="40" t="s">
        <v>98</v>
      </c>
      <c r="AA36" s="40" t="s">
        <v>98</v>
      </c>
      <c r="AB36" s="40" t="s">
        <v>98</v>
      </c>
      <c r="AC36" s="70">
        <f t="shared" si="62"/>
        <v>0</v>
      </c>
      <c r="AD36" s="70">
        <v>0</v>
      </c>
      <c r="AE36" s="70">
        <v>0</v>
      </c>
      <c r="AF36" s="70">
        <v>0</v>
      </c>
      <c r="AG36" s="70">
        <v>0</v>
      </c>
      <c r="AH36" s="38" t="s">
        <v>98</v>
      </c>
      <c r="AI36" s="38" t="s">
        <v>98</v>
      </c>
      <c r="AJ36" s="38" t="s">
        <v>98</v>
      </c>
      <c r="AK36" s="38" t="s">
        <v>98</v>
      </c>
      <c r="AL36" s="38" t="s">
        <v>98</v>
      </c>
      <c r="AM36" s="70">
        <f t="shared" si="60"/>
        <v>0.66535951000000004</v>
      </c>
      <c r="AN36" s="70">
        <v>0</v>
      </c>
      <c r="AO36" s="70">
        <v>0</v>
      </c>
      <c r="AP36" s="70">
        <f>N36-AQ36</f>
        <v>0.39921571000000006</v>
      </c>
      <c r="AQ36" s="70">
        <v>0.26614379999999999</v>
      </c>
      <c r="AR36" s="38" t="s">
        <v>98</v>
      </c>
      <c r="AS36" s="38" t="s">
        <v>98</v>
      </c>
      <c r="AT36" s="38" t="s">
        <v>98</v>
      </c>
      <c r="AU36" s="38" t="s">
        <v>98</v>
      </c>
      <c r="AV36" s="38" t="s">
        <v>98</v>
      </c>
      <c r="AW36" s="70">
        <f t="shared" si="61"/>
        <v>0</v>
      </c>
      <c r="AX36" s="70">
        <v>0</v>
      </c>
      <c r="AY36" s="70">
        <v>0</v>
      </c>
      <c r="AZ36" s="70">
        <v>0</v>
      </c>
      <c r="BA36" s="70">
        <v>0</v>
      </c>
      <c r="BB36" s="38" t="s">
        <v>98</v>
      </c>
      <c r="BC36" s="38" t="s">
        <v>98</v>
      </c>
      <c r="BD36" s="38" t="s">
        <v>98</v>
      </c>
      <c r="BE36" s="38" t="s">
        <v>98</v>
      </c>
      <c r="BF36" s="38" t="s">
        <v>98</v>
      </c>
      <c r="BG36" s="45">
        <f t="shared" si="18"/>
        <v>0.66535951000000004</v>
      </c>
      <c r="BH36" s="45">
        <f t="shared" si="24"/>
        <v>0</v>
      </c>
      <c r="BI36" s="45">
        <f t="shared" si="25"/>
        <v>0</v>
      </c>
      <c r="BJ36" s="45">
        <f t="shared" si="26"/>
        <v>0.39921571000000006</v>
      </c>
      <c r="BK36" s="45">
        <f t="shared" si="27"/>
        <v>0.26614379999999999</v>
      </c>
      <c r="BL36" s="38" t="s">
        <v>98</v>
      </c>
      <c r="BM36" s="38" t="s">
        <v>98</v>
      </c>
      <c r="BN36" s="38" t="s">
        <v>98</v>
      </c>
      <c r="BO36" s="38" t="s">
        <v>98</v>
      </c>
      <c r="BP36" s="38" t="s">
        <v>98</v>
      </c>
      <c r="BQ36" s="44" t="s">
        <v>98</v>
      </c>
      <c r="BR36" s="54">
        <f t="shared" si="14"/>
        <v>0</v>
      </c>
      <c r="BS36" s="67"/>
      <c r="BU36" s="61"/>
    </row>
    <row r="37" spans="1:73" ht="63" x14ac:dyDescent="0.25">
      <c r="A37" s="33" t="s">
        <v>113</v>
      </c>
      <c r="B37" s="34" t="s">
        <v>152</v>
      </c>
      <c r="C37" s="33" t="s">
        <v>153</v>
      </c>
      <c r="D37" s="43">
        <v>2025</v>
      </c>
      <c r="E37" s="39">
        <v>2025</v>
      </c>
      <c r="F37" s="94" t="s">
        <v>98</v>
      </c>
      <c r="G37" s="40" t="s">
        <v>98</v>
      </c>
      <c r="H37" s="40" t="s">
        <v>98</v>
      </c>
      <c r="I37" s="40" t="s">
        <v>98</v>
      </c>
      <c r="J37" s="40" t="s">
        <v>98</v>
      </c>
      <c r="K37" s="40" t="s">
        <v>98</v>
      </c>
      <c r="L37" s="40" t="s">
        <v>98</v>
      </c>
      <c r="M37" s="40" t="s">
        <v>98</v>
      </c>
      <c r="N37" s="70">
        <f>2310.55248/1000</f>
        <v>2.3105524799999997</v>
      </c>
      <c r="O37" s="93" t="s">
        <v>98</v>
      </c>
      <c r="P37" s="40" t="s">
        <v>98</v>
      </c>
      <c r="Q37" s="70">
        <f t="shared" si="20"/>
        <v>2.3105524799999997</v>
      </c>
      <c r="R37" s="93" t="s">
        <v>98</v>
      </c>
      <c r="S37" s="40" t="s">
        <v>98</v>
      </c>
      <c r="T37" s="40" t="s">
        <v>98</v>
      </c>
      <c r="U37" s="40" t="s">
        <v>98</v>
      </c>
      <c r="V37" s="40" t="s">
        <v>98</v>
      </c>
      <c r="W37" s="40" t="s">
        <v>98</v>
      </c>
      <c r="X37" s="40" t="s">
        <v>98</v>
      </c>
      <c r="Y37" s="40" t="s">
        <v>98</v>
      </c>
      <c r="Z37" s="40" t="s">
        <v>98</v>
      </c>
      <c r="AA37" s="40" t="s">
        <v>98</v>
      </c>
      <c r="AB37" s="40" t="s">
        <v>98</v>
      </c>
      <c r="AC37" s="70">
        <f>AD37+AE37+AF37+AG37</f>
        <v>2.3105524799999997</v>
      </c>
      <c r="AD37" s="70">
        <v>0</v>
      </c>
      <c r="AE37" s="70">
        <v>0</v>
      </c>
      <c r="AF37" s="70">
        <f>N37-AG37</f>
        <v>2.1719224799999997</v>
      </c>
      <c r="AG37" s="70">
        <v>0.13863</v>
      </c>
      <c r="AH37" s="38" t="s">
        <v>98</v>
      </c>
      <c r="AI37" s="38" t="s">
        <v>98</v>
      </c>
      <c r="AJ37" s="38" t="s">
        <v>98</v>
      </c>
      <c r="AK37" s="38" t="s">
        <v>98</v>
      </c>
      <c r="AL37" s="38" t="s">
        <v>98</v>
      </c>
      <c r="AM37" s="70">
        <f t="shared" si="60"/>
        <v>0</v>
      </c>
      <c r="AN37" s="70">
        <v>0</v>
      </c>
      <c r="AO37" s="70">
        <v>0</v>
      </c>
      <c r="AP37" s="70">
        <v>0</v>
      </c>
      <c r="AQ37" s="70">
        <v>0</v>
      </c>
      <c r="AR37" s="38" t="s">
        <v>98</v>
      </c>
      <c r="AS37" s="38" t="s">
        <v>98</v>
      </c>
      <c r="AT37" s="38" t="s">
        <v>98</v>
      </c>
      <c r="AU37" s="38" t="s">
        <v>98</v>
      </c>
      <c r="AV37" s="38" t="s">
        <v>98</v>
      </c>
      <c r="AW37" s="70">
        <f t="shared" si="61"/>
        <v>0</v>
      </c>
      <c r="AX37" s="70">
        <v>0</v>
      </c>
      <c r="AY37" s="70">
        <v>0</v>
      </c>
      <c r="AZ37" s="70">
        <v>0</v>
      </c>
      <c r="BA37" s="70">
        <v>0</v>
      </c>
      <c r="BB37" s="38" t="s">
        <v>98</v>
      </c>
      <c r="BC37" s="38" t="s">
        <v>98</v>
      </c>
      <c r="BD37" s="38" t="s">
        <v>98</v>
      </c>
      <c r="BE37" s="38" t="s">
        <v>98</v>
      </c>
      <c r="BF37" s="38" t="s">
        <v>98</v>
      </c>
      <c r="BG37" s="45">
        <f t="shared" si="18"/>
        <v>2.3105524799999997</v>
      </c>
      <c r="BH37" s="45">
        <f t="shared" si="24"/>
        <v>0</v>
      </c>
      <c r="BI37" s="45">
        <f t="shared" si="25"/>
        <v>0</v>
      </c>
      <c r="BJ37" s="45">
        <f t="shared" si="26"/>
        <v>2.1719224799999997</v>
      </c>
      <c r="BK37" s="45">
        <f t="shared" si="27"/>
        <v>0.13863</v>
      </c>
      <c r="BL37" s="38" t="s">
        <v>98</v>
      </c>
      <c r="BM37" s="38" t="s">
        <v>98</v>
      </c>
      <c r="BN37" s="38" t="s">
        <v>98</v>
      </c>
      <c r="BO37" s="38" t="s">
        <v>98</v>
      </c>
      <c r="BP37" s="38" t="s">
        <v>98</v>
      </c>
      <c r="BQ37" s="44" t="s">
        <v>98</v>
      </c>
      <c r="BR37" s="54">
        <f t="shared" si="14"/>
        <v>0</v>
      </c>
      <c r="BS37" s="67"/>
      <c r="BU37" s="61"/>
    </row>
    <row r="38" spans="1:73" ht="63" x14ac:dyDescent="0.25">
      <c r="A38" s="33" t="s">
        <v>114</v>
      </c>
      <c r="B38" s="34" t="s">
        <v>154</v>
      </c>
      <c r="C38" s="33" t="s">
        <v>155</v>
      </c>
      <c r="D38" s="43">
        <v>2027</v>
      </c>
      <c r="E38" s="39">
        <v>2027</v>
      </c>
      <c r="F38" s="94" t="s">
        <v>98</v>
      </c>
      <c r="G38" s="40" t="s">
        <v>98</v>
      </c>
      <c r="H38" s="40" t="s">
        <v>98</v>
      </c>
      <c r="I38" s="40" t="s">
        <v>98</v>
      </c>
      <c r="J38" s="40" t="s">
        <v>98</v>
      </c>
      <c r="K38" s="40" t="s">
        <v>98</v>
      </c>
      <c r="L38" s="40" t="s">
        <v>98</v>
      </c>
      <c r="M38" s="40" t="s">
        <v>98</v>
      </c>
      <c r="N38" s="70">
        <f>1456.34578/1000</f>
        <v>1.4563457800000001</v>
      </c>
      <c r="O38" s="93" t="s">
        <v>98</v>
      </c>
      <c r="P38" s="40" t="s">
        <v>98</v>
      </c>
      <c r="Q38" s="70">
        <f t="shared" si="20"/>
        <v>1.4563457800000001</v>
      </c>
      <c r="R38" s="93" t="s">
        <v>98</v>
      </c>
      <c r="S38" s="40" t="s">
        <v>98</v>
      </c>
      <c r="T38" s="40" t="s">
        <v>98</v>
      </c>
      <c r="U38" s="40" t="s">
        <v>98</v>
      </c>
      <c r="V38" s="40" t="s">
        <v>98</v>
      </c>
      <c r="W38" s="40" t="s">
        <v>98</v>
      </c>
      <c r="X38" s="40" t="s">
        <v>98</v>
      </c>
      <c r="Y38" s="40" t="s">
        <v>98</v>
      </c>
      <c r="Z38" s="40" t="s">
        <v>98</v>
      </c>
      <c r="AA38" s="40" t="s">
        <v>98</v>
      </c>
      <c r="AB38" s="40" t="s">
        <v>98</v>
      </c>
      <c r="AC38" s="70">
        <f t="shared" si="62"/>
        <v>0</v>
      </c>
      <c r="AD38" s="70">
        <v>0</v>
      </c>
      <c r="AE38" s="70">
        <v>0</v>
      </c>
      <c r="AF38" s="70">
        <v>0</v>
      </c>
      <c r="AG38" s="70">
        <v>0</v>
      </c>
      <c r="AH38" s="38" t="s">
        <v>98</v>
      </c>
      <c r="AI38" s="38" t="s">
        <v>98</v>
      </c>
      <c r="AJ38" s="38" t="s">
        <v>98</v>
      </c>
      <c r="AK38" s="38" t="s">
        <v>98</v>
      </c>
      <c r="AL38" s="38" t="s">
        <v>98</v>
      </c>
      <c r="AM38" s="70">
        <f t="shared" si="60"/>
        <v>0</v>
      </c>
      <c r="AN38" s="70">
        <v>0</v>
      </c>
      <c r="AO38" s="70">
        <v>0</v>
      </c>
      <c r="AP38" s="70">
        <v>0</v>
      </c>
      <c r="AQ38" s="70">
        <v>0</v>
      </c>
      <c r="AR38" s="38" t="s">
        <v>98</v>
      </c>
      <c r="AS38" s="38" t="s">
        <v>98</v>
      </c>
      <c r="AT38" s="38" t="s">
        <v>98</v>
      </c>
      <c r="AU38" s="38" t="s">
        <v>98</v>
      </c>
      <c r="AV38" s="38" t="s">
        <v>98</v>
      </c>
      <c r="AW38" s="70">
        <f t="shared" si="61"/>
        <v>1.4563457800000001</v>
      </c>
      <c r="AX38" s="70">
        <v>0</v>
      </c>
      <c r="AY38" s="70">
        <v>0</v>
      </c>
      <c r="AZ38" s="70">
        <f>N38</f>
        <v>1.4563457800000001</v>
      </c>
      <c r="BA38" s="70">
        <v>0</v>
      </c>
      <c r="BB38" s="38" t="s">
        <v>98</v>
      </c>
      <c r="BC38" s="38" t="s">
        <v>98</v>
      </c>
      <c r="BD38" s="38" t="s">
        <v>98</v>
      </c>
      <c r="BE38" s="38" t="s">
        <v>98</v>
      </c>
      <c r="BF38" s="38" t="s">
        <v>98</v>
      </c>
      <c r="BG38" s="45">
        <f t="shared" si="18"/>
        <v>1.4563457800000001</v>
      </c>
      <c r="BH38" s="45">
        <f t="shared" si="24"/>
        <v>0</v>
      </c>
      <c r="BI38" s="45">
        <f t="shared" si="25"/>
        <v>0</v>
      </c>
      <c r="BJ38" s="45">
        <f t="shared" si="26"/>
        <v>1.4563457800000001</v>
      </c>
      <c r="BK38" s="45">
        <f t="shared" si="27"/>
        <v>0</v>
      </c>
      <c r="BL38" s="38" t="s">
        <v>98</v>
      </c>
      <c r="BM38" s="38" t="s">
        <v>98</v>
      </c>
      <c r="BN38" s="38" t="s">
        <v>98</v>
      </c>
      <c r="BO38" s="38" t="s">
        <v>98</v>
      </c>
      <c r="BP38" s="38" t="s">
        <v>98</v>
      </c>
      <c r="BQ38" s="44" t="s">
        <v>98</v>
      </c>
      <c r="BR38" s="54">
        <f t="shared" si="14"/>
        <v>0</v>
      </c>
      <c r="BS38" s="67"/>
      <c r="BU38" s="61"/>
    </row>
    <row r="39" spans="1:73" ht="31.5" x14ac:dyDescent="0.25">
      <c r="A39" s="23" t="s">
        <v>76</v>
      </c>
      <c r="B39" s="24" t="s">
        <v>77</v>
      </c>
      <c r="C39" s="33" t="s">
        <v>97</v>
      </c>
      <c r="D39" s="39" t="s">
        <v>98</v>
      </c>
      <c r="E39" s="39" t="s">
        <v>98</v>
      </c>
      <c r="F39" s="94" t="s">
        <v>98</v>
      </c>
      <c r="G39" s="40" t="s">
        <v>98</v>
      </c>
      <c r="H39" s="40" t="s">
        <v>98</v>
      </c>
      <c r="I39" s="40" t="s">
        <v>98</v>
      </c>
      <c r="J39" s="40" t="s">
        <v>98</v>
      </c>
      <c r="K39" s="40" t="s">
        <v>98</v>
      </c>
      <c r="L39" s="40" t="s">
        <v>98</v>
      </c>
      <c r="M39" s="40" t="s">
        <v>98</v>
      </c>
      <c r="N39" s="70">
        <v>0</v>
      </c>
      <c r="O39" s="93" t="s">
        <v>98</v>
      </c>
      <c r="P39" s="40" t="s">
        <v>98</v>
      </c>
      <c r="Q39" s="70">
        <f t="shared" si="20"/>
        <v>0</v>
      </c>
      <c r="R39" s="93" t="s">
        <v>98</v>
      </c>
      <c r="S39" s="40" t="s">
        <v>98</v>
      </c>
      <c r="T39" s="40" t="s">
        <v>98</v>
      </c>
      <c r="U39" s="40" t="s">
        <v>98</v>
      </c>
      <c r="V39" s="40" t="s">
        <v>98</v>
      </c>
      <c r="W39" s="40" t="s">
        <v>98</v>
      </c>
      <c r="X39" s="40" t="s">
        <v>98</v>
      </c>
      <c r="Y39" s="40" t="s">
        <v>98</v>
      </c>
      <c r="Z39" s="40" t="s">
        <v>98</v>
      </c>
      <c r="AA39" s="40" t="s">
        <v>98</v>
      </c>
      <c r="AB39" s="40" t="s">
        <v>98</v>
      </c>
      <c r="AC39" s="70">
        <f t="shared" si="62"/>
        <v>0</v>
      </c>
      <c r="AD39" s="70">
        <v>0</v>
      </c>
      <c r="AE39" s="70">
        <v>0</v>
      </c>
      <c r="AF39" s="70">
        <v>0</v>
      </c>
      <c r="AG39" s="70">
        <v>0</v>
      </c>
      <c r="AH39" s="38" t="s">
        <v>98</v>
      </c>
      <c r="AI39" s="38" t="s">
        <v>98</v>
      </c>
      <c r="AJ39" s="38" t="s">
        <v>98</v>
      </c>
      <c r="AK39" s="38" t="s">
        <v>98</v>
      </c>
      <c r="AL39" s="38" t="s">
        <v>98</v>
      </c>
      <c r="AM39" s="70">
        <f t="shared" si="60"/>
        <v>0</v>
      </c>
      <c r="AN39" s="70">
        <v>0</v>
      </c>
      <c r="AO39" s="70">
        <v>0</v>
      </c>
      <c r="AP39" s="70">
        <v>0</v>
      </c>
      <c r="AQ39" s="70">
        <v>0</v>
      </c>
      <c r="AR39" s="38" t="s">
        <v>98</v>
      </c>
      <c r="AS39" s="38" t="s">
        <v>98</v>
      </c>
      <c r="AT39" s="38" t="s">
        <v>98</v>
      </c>
      <c r="AU39" s="38" t="s">
        <v>98</v>
      </c>
      <c r="AV39" s="38" t="s">
        <v>98</v>
      </c>
      <c r="AW39" s="70">
        <f t="shared" si="61"/>
        <v>0</v>
      </c>
      <c r="AX39" s="70">
        <v>0</v>
      </c>
      <c r="AY39" s="70">
        <v>0</v>
      </c>
      <c r="AZ39" s="70">
        <v>0</v>
      </c>
      <c r="BA39" s="70">
        <v>0</v>
      </c>
      <c r="BB39" s="38" t="s">
        <v>98</v>
      </c>
      <c r="BC39" s="38" t="s">
        <v>98</v>
      </c>
      <c r="BD39" s="38" t="s">
        <v>98</v>
      </c>
      <c r="BE39" s="38" t="s">
        <v>98</v>
      </c>
      <c r="BF39" s="38" t="s">
        <v>98</v>
      </c>
      <c r="BG39" s="45">
        <f t="shared" si="18"/>
        <v>0</v>
      </c>
      <c r="BH39" s="45">
        <f t="shared" si="24"/>
        <v>0</v>
      </c>
      <c r="BI39" s="45">
        <f t="shared" si="25"/>
        <v>0</v>
      </c>
      <c r="BJ39" s="45">
        <f t="shared" si="26"/>
        <v>0</v>
      </c>
      <c r="BK39" s="45">
        <f t="shared" si="27"/>
        <v>0</v>
      </c>
      <c r="BL39" s="38" t="s">
        <v>98</v>
      </c>
      <c r="BM39" s="38" t="s">
        <v>98</v>
      </c>
      <c r="BN39" s="38" t="s">
        <v>98</v>
      </c>
      <c r="BO39" s="38" t="s">
        <v>98</v>
      </c>
      <c r="BP39" s="38" t="s">
        <v>98</v>
      </c>
      <c r="BQ39" s="44" t="s">
        <v>98</v>
      </c>
      <c r="BR39" s="54">
        <f t="shared" si="14"/>
        <v>0</v>
      </c>
      <c r="BS39" s="67"/>
      <c r="BU39" s="61"/>
    </row>
    <row r="40" spans="1:73" ht="31.5" x14ac:dyDescent="0.25">
      <c r="A40" s="23" t="s">
        <v>78</v>
      </c>
      <c r="B40" s="24" t="s">
        <v>79</v>
      </c>
      <c r="C40" s="33" t="s">
        <v>97</v>
      </c>
      <c r="D40" s="39" t="s">
        <v>98</v>
      </c>
      <c r="E40" s="39" t="s">
        <v>98</v>
      </c>
      <c r="F40" s="94" t="s">
        <v>98</v>
      </c>
      <c r="G40" s="40" t="s">
        <v>98</v>
      </c>
      <c r="H40" s="40" t="s">
        <v>98</v>
      </c>
      <c r="I40" s="40" t="s">
        <v>98</v>
      </c>
      <c r="J40" s="40" t="s">
        <v>98</v>
      </c>
      <c r="K40" s="40" t="s">
        <v>98</v>
      </c>
      <c r="L40" s="40" t="s">
        <v>98</v>
      </c>
      <c r="M40" s="40" t="s">
        <v>98</v>
      </c>
      <c r="N40" s="70">
        <v>0</v>
      </c>
      <c r="O40" s="93" t="s">
        <v>98</v>
      </c>
      <c r="P40" s="40" t="s">
        <v>98</v>
      </c>
      <c r="Q40" s="70">
        <f t="shared" si="20"/>
        <v>0</v>
      </c>
      <c r="R40" s="93" t="s">
        <v>98</v>
      </c>
      <c r="S40" s="40" t="s">
        <v>98</v>
      </c>
      <c r="T40" s="40" t="s">
        <v>98</v>
      </c>
      <c r="U40" s="40" t="s">
        <v>98</v>
      </c>
      <c r="V40" s="40" t="s">
        <v>98</v>
      </c>
      <c r="W40" s="40" t="s">
        <v>98</v>
      </c>
      <c r="X40" s="40" t="s">
        <v>98</v>
      </c>
      <c r="Y40" s="40" t="s">
        <v>98</v>
      </c>
      <c r="Z40" s="40" t="s">
        <v>98</v>
      </c>
      <c r="AA40" s="40" t="s">
        <v>98</v>
      </c>
      <c r="AB40" s="40" t="s">
        <v>98</v>
      </c>
      <c r="AC40" s="70">
        <f t="shared" si="62"/>
        <v>0</v>
      </c>
      <c r="AD40" s="70">
        <v>0</v>
      </c>
      <c r="AE40" s="70">
        <v>0</v>
      </c>
      <c r="AF40" s="70">
        <v>0</v>
      </c>
      <c r="AG40" s="70">
        <v>0</v>
      </c>
      <c r="AH40" s="38" t="s">
        <v>98</v>
      </c>
      <c r="AI40" s="38" t="s">
        <v>98</v>
      </c>
      <c r="AJ40" s="38" t="s">
        <v>98</v>
      </c>
      <c r="AK40" s="38" t="s">
        <v>98</v>
      </c>
      <c r="AL40" s="38" t="s">
        <v>98</v>
      </c>
      <c r="AM40" s="70">
        <f t="shared" si="60"/>
        <v>0</v>
      </c>
      <c r="AN40" s="70">
        <v>0</v>
      </c>
      <c r="AO40" s="70">
        <v>0</v>
      </c>
      <c r="AP40" s="70">
        <v>0</v>
      </c>
      <c r="AQ40" s="70">
        <v>0</v>
      </c>
      <c r="AR40" s="38" t="s">
        <v>98</v>
      </c>
      <c r="AS40" s="38" t="s">
        <v>98</v>
      </c>
      <c r="AT40" s="38" t="s">
        <v>98</v>
      </c>
      <c r="AU40" s="38" t="s">
        <v>98</v>
      </c>
      <c r="AV40" s="38" t="s">
        <v>98</v>
      </c>
      <c r="AW40" s="70">
        <f t="shared" si="61"/>
        <v>0</v>
      </c>
      <c r="AX40" s="70">
        <v>0</v>
      </c>
      <c r="AY40" s="70">
        <v>0</v>
      </c>
      <c r="AZ40" s="70">
        <v>0</v>
      </c>
      <c r="BA40" s="70">
        <v>0</v>
      </c>
      <c r="BB40" s="38" t="s">
        <v>98</v>
      </c>
      <c r="BC40" s="38" t="s">
        <v>98</v>
      </c>
      <c r="BD40" s="38" t="s">
        <v>98</v>
      </c>
      <c r="BE40" s="38" t="s">
        <v>98</v>
      </c>
      <c r="BF40" s="38" t="s">
        <v>98</v>
      </c>
      <c r="BG40" s="45">
        <f t="shared" si="18"/>
        <v>0</v>
      </c>
      <c r="BH40" s="45">
        <f t="shared" si="24"/>
        <v>0</v>
      </c>
      <c r="BI40" s="45">
        <f t="shared" si="25"/>
        <v>0</v>
      </c>
      <c r="BJ40" s="45">
        <f t="shared" si="26"/>
        <v>0</v>
      </c>
      <c r="BK40" s="45">
        <f t="shared" si="27"/>
        <v>0</v>
      </c>
      <c r="BL40" s="38" t="s">
        <v>98</v>
      </c>
      <c r="BM40" s="38" t="s">
        <v>98</v>
      </c>
      <c r="BN40" s="38" t="s">
        <v>98</v>
      </c>
      <c r="BO40" s="38" t="s">
        <v>98</v>
      </c>
      <c r="BP40" s="38" t="s">
        <v>98</v>
      </c>
      <c r="BQ40" s="44" t="s">
        <v>98</v>
      </c>
      <c r="BR40" s="54">
        <f t="shared" si="14"/>
        <v>0</v>
      </c>
      <c r="BS40" s="67"/>
      <c r="BU40" s="61"/>
    </row>
    <row r="41" spans="1:73" s="4" customFormat="1" ht="31.5" x14ac:dyDescent="0.25">
      <c r="A41" s="26" t="s">
        <v>80</v>
      </c>
      <c r="B41" s="27" t="s">
        <v>61</v>
      </c>
      <c r="C41" s="26" t="s">
        <v>97</v>
      </c>
      <c r="D41" s="39" t="s">
        <v>98</v>
      </c>
      <c r="E41" s="39" t="s">
        <v>98</v>
      </c>
      <c r="F41" s="94" t="s">
        <v>98</v>
      </c>
      <c r="G41" s="40" t="s">
        <v>98</v>
      </c>
      <c r="H41" s="40" t="s">
        <v>98</v>
      </c>
      <c r="I41" s="40" t="s">
        <v>98</v>
      </c>
      <c r="J41" s="40" t="s">
        <v>98</v>
      </c>
      <c r="K41" s="40" t="s">
        <v>98</v>
      </c>
      <c r="L41" s="40" t="s">
        <v>98</v>
      </c>
      <c r="M41" s="40" t="s">
        <v>98</v>
      </c>
      <c r="N41" s="70">
        <v>0</v>
      </c>
      <c r="O41" s="93" t="s">
        <v>98</v>
      </c>
      <c r="P41" s="40" t="s">
        <v>98</v>
      </c>
      <c r="Q41" s="70">
        <f t="shared" si="20"/>
        <v>0</v>
      </c>
      <c r="R41" s="93" t="s">
        <v>98</v>
      </c>
      <c r="S41" s="40" t="s">
        <v>98</v>
      </c>
      <c r="T41" s="40" t="s">
        <v>98</v>
      </c>
      <c r="U41" s="40" t="s">
        <v>98</v>
      </c>
      <c r="V41" s="40" t="s">
        <v>98</v>
      </c>
      <c r="W41" s="40" t="s">
        <v>98</v>
      </c>
      <c r="X41" s="40" t="s">
        <v>98</v>
      </c>
      <c r="Y41" s="40" t="s">
        <v>98</v>
      </c>
      <c r="Z41" s="40" t="s">
        <v>98</v>
      </c>
      <c r="AA41" s="40" t="s">
        <v>98</v>
      </c>
      <c r="AB41" s="40" t="s">
        <v>98</v>
      </c>
      <c r="AC41" s="70">
        <f t="shared" si="62"/>
        <v>0</v>
      </c>
      <c r="AD41" s="70">
        <v>0</v>
      </c>
      <c r="AE41" s="70">
        <v>0</v>
      </c>
      <c r="AF41" s="70">
        <v>0</v>
      </c>
      <c r="AG41" s="70">
        <v>0</v>
      </c>
      <c r="AH41" s="38" t="s">
        <v>98</v>
      </c>
      <c r="AI41" s="38" t="s">
        <v>98</v>
      </c>
      <c r="AJ41" s="38" t="s">
        <v>98</v>
      </c>
      <c r="AK41" s="38" t="s">
        <v>98</v>
      </c>
      <c r="AL41" s="38" t="s">
        <v>98</v>
      </c>
      <c r="AM41" s="70">
        <f t="shared" si="60"/>
        <v>0</v>
      </c>
      <c r="AN41" s="70">
        <v>0</v>
      </c>
      <c r="AO41" s="70">
        <v>0</v>
      </c>
      <c r="AP41" s="70">
        <v>0</v>
      </c>
      <c r="AQ41" s="70">
        <v>0</v>
      </c>
      <c r="AR41" s="38" t="s">
        <v>98</v>
      </c>
      <c r="AS41" s="38" t="s">
        <v>98</v>
      </c>
      <c r="AT41" s="38" t="s">
        <v>98</v>
      </c>
      <c r="AU41" s="38" t="s">
        <v>98</v>
      </c>
      <c r="AV41" s="38" t="s">
        <v>98</v>
      </c>
      <c r="AW41" s="70">
        <f t="shared" si="61"/>
        <v>0</v>
      </c>
      <c r="AX41" s="70">
        <v>0</v>
      </c>
      <c r="AY41" s="70">
        <v>0</v>
      </c>
      <c r="AZ41" s="70">
        <v>0</v>
      </c>
      <c r="BA41" s="70">
        <v>0</v>
      </c>
      <c r="BB41" s="38" t="s">
        <v>98</v>
      </c>
      <c r="BC41" s="38" t="s">
        <v>98</v>
      </c>
      <c r="BD41" s="38" t="s">
        <v>98</v>
      </c>
      <c r="BE41" s="38" t="s">
        <v>98</v>
      </c>
      <c r="BF41" s="38" t="s">
        <v>98</v>
      </c>
      <c r="BG41" s="46">
        <f t="shared" si="18"/>
        <v>0</v>
      </c>
      <c r="BH41" s="46">
        <f t="shared" si="24"/>
        <v>0</v>
      </c>
      <c r="BI41" s="46">
        <f t="shared" si="25"/>
        <v>0</v>
      </c>
      <c r="BJ41" s="46">
        <f t="shared" si="26"/>
        <v>0</v>
      </c>
      <c r="BK41" s="46">
        <f t="shared" si="27"/>
        <v>0</v>
      </c>
      <c r="BL41" s="38" t="s">
        <v>98</v>
      </c>
      <c r="BM41" s="38" t="s">
        <v>98</v>
      </c>
      <c r="BN41" s="38" t="s">
        <v>98</v>
      </c>
      <c r="BO41" s="38" t="s">
        <v>98</v>
      </c>
      <c r="BP41" s="38" t="s">
        <v>98</v>
      </c>
      <c r="BQ41" s="44" t="s">
        <v>98</v>
      </c>
      <c r="BR41" s="54">
        <f t="shared" si="14"/>
        <v>0</v>
      </c>
      <c r="BS41" s="67"/>
      <c r="BU41" s="61"/>
    </row>
    <row r="42" spans="1:73" s="4" customFormat="1" ht="31.5" x14ac:dyDescent="0.25">
      <c r="A42" s="26" t="s">
        <v>81</v>
      </c>
      <c r="B42" s="27" t="s">
        <v>63</v>
      </c>
      <c r="C42" s="26" t="s">
        <v>97</v>
      </c>
      <c r="D42" s="39" t="s">
        <v>98</v>
      </c>
      <c r="E42" s="39" t="s">
        <v>98</v>
      </c>
      <c r="F42" s="94" t="s">
        <v>98</v>
      </c>
      <c r="G42" s="40" t="s">
        <v>98</v>
      </c>
      <c r="H42" s="40" t="s">
        <v>98</v>
      </c>
      <c r="I42" s="40" t="s">
        <v>98</v>
      </c>
      <c r="J42" s="40" t="s">
        <v>98</v>
      </c>
      <c r="K42" s="40" t="s">
        <v>98</v>
      </c>
      <c r="L42" s="40" t="s">
        <v>98</v>
      </c>
      <c r="M42" s="40" t="s">
        <v>98</v>
      </c>
      <c r="N42" s="46">
        <f>N43+N46+N51</f>
        <v>44.177981259999996</v>
      </c>
      <c r="O42" s="93" t="s">
        <v>98</v>
      </c>
      <c r="P42" s="40" t="s">
        <v>98</v>
      </c>
      <c r="Q42" s="46">
        <f>Q43+Q46+Q51</f>
        <v>44.177979579999999</v>
      </c>
      <c r="R42" s="93" t="s">
        <v>98</v>
      </c>
      <c r="S42" s="40" t="s">
        <v>98</v>
      </c>
      <c r="T42" s="40" t="s">
        <v>98</v>
      </c>
      <c r="U42" s="40" t="s">
        <v>98</v>
      </c>
      <c r="V42" s="40" t="s">
        <v>98</v>
      </c>
      <c r="W42" s="40" t="s">
        <v>98</v>
      </c>
      <c r="X42" s="40" t="s">
        <v>98</v>
      </c>
      <c r="Y42" s="40" t="s">
        <v>98</v>
      </c>
      <c r="Z42" s="40" t="s">
        <v>98</v>
      </c>
      <c r="AA42" s="40" t="s">
        <v>98</v>
      </c>
      <c r="AB42" s="40" t="s">
        <v>98</v>
      </c>
      <c r="AC42" s="46">
        <f>AC43+AC46+AC51</f>
        <v>13.591458740000002</v>
      </c>
      <c r="AD42" s="46">
        <f t="shared" ref="AD42:AG42" si="63">AD43+AD46+AD51</f>
        <v>0</v>
      </c>
      <c r="AE42" s="46">
        <f t="shared" si="63"/>
        <v>0</v>
      </c>
      <c r="AF42" s="46">
        <f t="shared" si="63"/>
        <v>13.591458740000002</v>
      </c>
      <c r="AG42" s="46">
        <f t="shared" si="63"/>
        <v>0</v>
      </c>
      <c r="AH42" s="38" t="s">
        <v>98</v>
      </c>
      <c r="AI42" s="38" t="s">
        <v>98</v>
      </c>
      <c r="AJ42" s="38" t="s">
        <v>98</v>
      </c>
      <c r="AK42" s="38" t="s">
        <v>98</v>
      </c>
      <c r="AL42" s="38" t="s">
        <v>98</v>
      </c>
      <c r="AM42" s="46">
        <f>AM43+AM46+AM51</f>
        <v>16.918008270000001</v>
      </c>
      <c r="AN42" s="46">
        <f t="shared" ref="AN42" si="64">AN43+AN46+AN51</f>
        <v>0</v>
      </c>
      <c r="AO42" s="46">
        <f t="shared" ref="AO42" si="65">AO43+AO46+AO51</f>
        <v>0</v>
      </c>
      <c r="AP42" s="46">
        <f t="shared" ref="AP42" si="66">AP43+AP46+AP51</f>
        <v>16.918008270000001</v>
      </c>
      <c r="AQ42" s="46">
        <f t="shared" ref="AQ42" si="67">AQ43+AQ46+AQ51</f>
        <v>0</v>
      </c>
      <c r="AR42" s="38" t="s">
        <v>98</v>
      </c>
      <c r="AS42" s="38" t="s">
        <v>98</v>
      </c>
      <c r="AT42" s="38" t="s">
        <v>98</v>
      </c>
      <c r="AU42" s="38" t="s">
        <v>98</v>
      </c>
      <c r="AV42" s="38" t="s">
        <v>98</v>
      </c>
      <c r="AW42" s="46">
        <f>AW43+AW46+AW51</f>
        <v>13.668514250000001</v>
      </c>
      <c r="AX42" s="46">
        <f t="shared" ref="AX42" si="68">AX43+AX46+AX51</f>
        <v>0</v>
      </c>
      <c r="AY42" s="46">
        <f t="shared" ref="AY42" si="69">AY43+AY46+AY51</f>
        <v>0</v>
      </c>
      <c r="AZ42" s="46">
        <f t="shared" ref="AZ42" si="70">AZ43+AZ46+AZ51</f>
        <v>13.668514250000001</v>
      </c>
      <c r="BA42" s="46">
        <f t="shared" ref="BA42" si="71">BA43+BA46+BA51</f>
        <v>0</v>
      </c>
      <c r="BB42" s="38" t="s">
        <v>98</v>
      </c>
      <c r="BC42" s="38" t="s">
        <v>98</v>
      </c>
      <c r="BD42" s="38" t="s">
        <v>98</v>
      </c>
      <c r="BE42" s="38" t="s">
        <v>98</v>
      </c>
      <c r="BF42" s="38" t="s">
        <v>98</v>
      </c>
      <c r="BG42" s="46">
        <f>BG43+BG46+BG51</f>
        <v>44.177981260000003</v>
      </c>
      <c r="BH42" s="46">
        <f t="shared" ref="BH42" si="72">BH43+BH46+BH51</f>
        <v>0</v>
      </c>
      <c r="BI42" s="46">
        <f t="shared" ref="BI42" si="73">BI43+BI46+BI51</f>
        <v>0</v>
      </c>
      <c r="BJ42" s="45">
        <f>AF42+AP42+AZ42</f>
        <v>44.177981260000003</v>
      </c>
      <c r="BK42" s="46">
        <f t="shared" si="27"/>
        <v>0</v>
      </c>
      <c r="BL42" s="38" t="s">
        <v>98</v>
      </c>
      <c r="BM42" s="38" t="s">
        <v>98</v>
      </c>
      <c r="BN42" s="38" t="s">
        <v>98</v>
      </c>
      <c r="BO42" s="38" t="s">
        <v>98</v>
      </c>
      <c r="BP42" s="38" t="s">
        <v>98</v>
      </c>
      <c r="BQ42" s="44" t="s">
        <v>98</v>
      </c>
      <c r="BR42" s="54">
        <f t="shared" si="14"/>
        <v>1.6800000040007035E-6</v>
      </c>
      <c r="BS42" s="67"/>
      <c r="BU42" s="61"/>
    </row>
    <row r="43" spans="1:73" ht="31.5" x14ac:dyDescent="0.25">
      <c r="A43" s="23" t="s">
        <v>82</v>
      </c>
      <c r="B43" s="34" t="s">
        <v>83</v>
      </c>
      <c r="C43" s="33" t="s">
        <v>97</v>
      </c>
      <c r="D43" s="39" t="s">
        <v>98</v>
      </c>
      <c r="E43" s="39" t="s">
        <v>98</v>
      </c>
      <c r="F43" s="94" t="s">
        <v>98</v>
      </c>
      <c r="G43" s="40" t="s">
        <v>98</v>
      </c>
      <c r="H43" s="40" t="s">
        <v>98</v>
      </c>
      <c r="I43" s="40" t="s">
        <v>98</v>
      </c>
      <c r="J43" s="40" t="s">
        <v>98</v>
      </c>
      <c r="K43" s="40" t="s">
        <v>98</v>
      </c>
      <c r="L43" s="40" t="s">
        <v>98</v>
      </c>
      <c r="M43" s="40" t="s">
        <v>98</v>
      </c>
      <c r="N43" s="70">
        <f>N44</f>
        <v>1.25842706</v>
      </c>
      <c r="O43" s="93" t="s">
        <v>98</v>
      </c>
      <c r="P43" s="40" t="s">
        <v>98</v>
      </c>
      <c r="Q43" s="70">
        <f t="shared" si="20"/>
        <v>1.25842706</v>
      </c>
      <c r="R43" s="93" t="s">
        <v>98</v>
      </c>
      <c r="S43" s="40" t="s">
        <v>98</v>
      </c>
      <c r="T43" s="40" t="s">
        <v>98</v>
      </c>
      <c r="U43" s="40" t="s">
        <v>98</v>
      </c>
      <c r="V43" s="40" t="s">
        <v>98</v>
      </c>
      <c r="W43" s="40" t="s">
        <v>98</v>
      </c>
      <c r="X43" s="40" t="s">
        <v>98</v>
      </c>
      <c r="Y43" s="40" t="s">
        <v>98</v>
      </c>
      <c r="Z43" s="40" t="s">
        <v>98</v>
      </c>
      <c r="AA43" s="40" t="s">
        <v>98</v>
      </c>
      <c r="AB43" s="40" t="s">
        <v>98</v>
      </c>
      <c r="AC43" s="70">
        <f t="shared" si="62"/>
        <v>1.25842706</v>
      </c>
      <c r="AD43" s="70">
        <f t="shared" ref="AD43:BA43" si="74">AD44</f>
        <v>0</v>
      </c>
      <c r="AE43" s="70">
        <f t="shared" si="74"/>
        <v>0</v>
      </c>
      <c r="AF43" s="70">
        <f t="shared" si="74"/>
        <v>1.25842706</v>
      </c>
      <c r="AG43" s="70">
        <f t="shared" si="74"/>
        <v>0</v>
      </c>
      <c r="AH43" s="38" t="s">
        <v>98</v>
      </c>
      <c r="AI43" s="38" t="s">
        <v>98</v>
      </c>
      <c r="AJ43" s="38" t="s">
        <v>98</v>
      </c>
      <c r="AK43" s="38" t="s">
        <v>98</v>
      </c>
      <c r="AL43" s="38" t="s">
        <v>98</v>
      </c>
      <c r="AM43" s="70">
        <f t="shared" si="60"/>
        <v>0</v>
      </c>
      <c r="AN43" s="70">
        <f t="shared" si="74"/>
        <v>0</v>
      </c>
      <c r="AO43" s="70">
        <f t="shared" si="74"/>
        <v>0</v>
      </c>
      <c r="AP43" s="70">
        <f t="shared" si="74"/>
        <v>0</v>
      </c>
      <c r="AQ43" s="70">
        <f t="shared" si="74"/>
        <v>0</v>
      </c>
      <c r="AR43" s="38" t="s">
        <v>98</v>
      </c>
      <c r="AS43" s="38" t="s">
        <v>98</v>
      </c>
      <c r="AT43" s="38" t="s">
        <v>98</v>
      </c>
      <c r="AU43" s="38" t="s">
        <v>98</v>
      </c>
      <c r="AV43" s="38" t="s">
        <v>98</v>
      </c>
      <c r="AW43" s="70">
        <f t="shared" si="61"/>
        <v>0</v>
      </c>
      <c r="AX43" s="70">
        <f t="shared" si="74"/>
        <v>0</v>
      </c>
      <c r="AY43" s="70">
        <f t="shared" si="74"/>
        <v>0</v>
      </c>
      <c r="AZ43" s="70">
        <f t="shared" si="74"/>
        <v>0</v>
      </c>
      <c r="BA43" s="70">
        <f t="shared" si="74"/>
        <v>0</v>
      </c>
      <c r="BB43" s="38" t="s">
        <v>98</v>
      </c>
      <c r="BC43" s="38" t="s">
        <v>98</v>
      </c>
      <c r="BD43" s="38" t="s">
        <v>98</v>
      </c>
      <c r="BE43" s="38" t="s">
        <v>98</v>
      </c>
      <c r="BF43" s="38" t="s">
        <v>98</v>
      </c>
      <c r="BG43" s="45">
        <f>BG44</f>
        <v>1.25842706</v>
      </c>
      <c r="BH43" s="45">
        <f t="shared" si="24"/>
        <v>0</v>
      </c>
      <c r="BI43" s="45">
        <f t="shared" si="25"/>
        <v>0</v>
      </c>
      <c r="BJ43" s="45">
        <f>AF43+AP43+AZ43</f>
        <v>1.25842706</v>
      </c>
      <c r="BK43" s="45">
        <f t="shared" si="27"/>
        <v>0</v>
      </c>
      <c r="BL43" s="38" t="s">
        <v>98</v>
      </c>
      <c r="BM43" s="38" t="s">
        <v>98</v>
      </c>
      <c r="BN43" s="38" t="s">
        <v>98</v>
      </c>
      <c r="BO43" s="38" t="s">
        <v>98</v>
      </c>
      <c r="BP43" s="38" t="s">
        <v>98</v>
      </c>
      <c r="BQ43" s="44" t="s">
        <v>98</v>
      </c>
      <c r="BR43" s="54">
        <f t="shared" si="14"/>
        <v>0</v>
      </c>
      <c r="BS43" s="67"/>
      <c r="BU43" s="61"/>
    </row>
    <row r="44" spans="1:73" ht="63" x14ac:dyDescent="0.25">
      <c r="A44" s="33" t="s">
        <v>125</v>
      </c>
      <c r="B44" s="34" t="s">
        <v>124</v>
      </c>
      <c r="C44" s="33" t="s">
        <v>123</v>
      </c>
      <c r="D44" s="39">
        <v>2024</v>
      </c>
      <c r="E44" s="39">
        <v>2025</v>
      </c>
      <c r="F44" s="94" t="s">
        <v>98</v>
      </c>
      <c r="G44" s="40" t="s">
        <v>98</v>
      </c>
      <c r="H44" s="40" t="s">
        <v>98</v>
      </c>
      <c r="I44" s="40" t="s">
        <v>98</v>
      </c>
      <c r="J44" s="40" t="s">
        <v>98</v>
      </c>
      <c r="K44" s="40" t="s">
        <v>98</v>
      </c>
      <c r="L44" s="40" t="s">
        <v>98</v>
      </c>
      <c r="M44" s="40" t="s">
        <v>98</v>
      </c>
      <c r="N44" s="70">
        <v>1.25842706</v>
      </c>
      <c r="O44" s="93" t="s">
        <v>98</v>
      </c>
      <c r="P44" s="40" t="s">
        <v>98</v>
      </c>
      <c r="Q44" s="70">
        <f t="shared" si="20"/>
        <v>1.25842706</v>
      </c>
      <c r="R44" s="93" t="s">
        <v>98</v>
      </c>
      <c r="S44" s="40" t="s">
        <v>98</v>
      </c>
      <c r="T44" s="40" t="s">
        <v>98</v>
      </c>
      <c r="U44" s="40" t="s">
        <v>98</v>
      </c>
      <c r="V44" s="40" t="s">
        <v>98</v>
      </c>
      <c r="W44" s="40" t="s">
        <v>98</v>
      </c>
      <c r="X44" s="40" t="s">
        <v>98</v>
      </c>
      <c r="Y44" s="40" t="s">
        <v>98</v>
      </c>
      <c r="Z44" s="40" t="s">
        <v>98</v>
      </c>
      <c r="AA44" s="40" t="s">
        <v>98</v>
      </c>
      <c r="AB44" s="40" t="s">
        <v>98</v>
      </c>
      <c r="AC44" s="70">
        <f t="shared" si="62"/>
        <v>1.25842706</v>
      </c>
      <c r="AD44" s="45">
        <v>0</v>
      </c>
      <c r="AE44" s="45">
        <v>0</v>
      </c>
      <c r="AF44" s="45">
        <f>N44</f>
        <v>1.25842706</v>
      </c>
      <c r="AG44" s="45">
        <v>0</v>
      </c>
      <c r="AH44" s="38" t="s">
        <v>98</v>
      </c>
      <c r="AI44" s="38" t="s">
        <v>98</v>
      </c>
      <c r="AJ44" s="38" t="s">
        <v>98</v>
      </c>
      <c r="AK44" s="38" t="s">
        <v>98</v>
      </c>
      <c r="AL44" s="38" t="s">
        <v>98</v>
      </c>
      <c r="AM44" s="70">
        <f t="shared" si="60"/>
        <v>0</v>
      </c>
      <c r="AN44" s="45">
        <v>0</v>
      </c>
      <c r="AO44" s="45">
        <v>0</v>
      </c>
      <c r="AP44" s="45">
        <v>0</v>
      </c>
      <c r="AQ44" s="45">
        <v>0</v>
      </c>
      <c r="AR44" s="38" t="s">
        <v>98</v>
      </c>
      <c r="AS44" s="38" t="s">
        <v>98</v>
      </c>
      <c r="AT44" s="38" t="s">
        <v>98</v>
      </c>
      <c r="AU44" s="38" t="s">
        <v>98</v>
      </c>
      <c r="AV44" s="38" t="s">
        <v>98</v>
      </c>
      <c r="AW44" s="70">
        <f t="shared" si="61"/>
        <v>0</v>
      </c>
      <c r="AX44" s="45">
        <v>0</v>
      </c>
      <c r="AY44" s="45">
        <v>0</v>
      </c>
      <c r="AZ44" s="45">
        <v>0</v>
      </c>
      <c r="BA44" s="45">
        <v>0</v>
      </c>
      <c r="BB44" s="38" t="s">
        <v>98</v>
      </c>
      <c r="BC44" s="38" t="s">
        <v>98</v>
      </c>
      <c r="BD44" s="38" t="s">
        <v>98</v>
      </c>
      <c r="BE44" s="38" t="s">
        <v>98</v>
      </c>
      <c r="BF44" s="38" t="s">
        <v>98</v>
      </c>
      <c r="BG44" s="45">
        <f>AC44+AM44+AW44</f>
        <v>1.25842706</v>
      </c>
      <c r="BH44" s="45">
        <v>0</v>
      </c>
      <c r="BI44" s="45">
        <v>0</v>
      </c>
      <c r="BJ44" s="45">
        <f>AF44+AP44+AZ44</f>
        <v>1.25842706</v>
      </c>
      <c r="BK44" s="45">
        <v>0</v>
      </c>
      <c r="BL44" s="38" t="s">
        <v>98</v>
      </c>
      <c r="BM44" s="38" t="s">
        <v>98</v>
      </c>
      <c r="BN44" s="38" t="s">
        <v>98</v>
      </c>
      <c r="BO44" s="38" t="s">
        <v>98</v>
      </c>
      <c r="BP44" s="38" t="s">
        <v>98</v>
      </c>
      <c r="BQ44" s="44" t="s">
        <v>98</v>
      </c>
      <c r="BR44" s="54">
        <f t="shared" si="14"/>
        <v>0</v>
      </c>
      <c r="BS44" s="67"/>
      <c r="BU44" s="61"/>
    </row>
    <row r="45" spans="1:73" ht="31.5" x14ac:dyDescent="0.25">
      <c r="A45" s="23" t="s">
        <v>84</v>
      </c>
      <c r="B45" s="24" t="s">
        <v>85</v>
      </c>
      <c r="C45" s="33" t="s">
        <v>97</v>
      </c>
      <c r="D45" s="39" t="s">
        <v>98</v>
      </c>
      <c r="E45" s="39" t="s">
        <v>98</v>
      </c>
      <c r="F45" s="94" t="s">
        <v>98</v>
      </c>
      <c r="G45" s="40" t="s">
        <v>98</v>
      </c>
      <c r="H45" s="40" t="s">
        <v>98</v>
      </c>
      <c r="I45" s="40" t="s">
        <v>98</v>
      </c>
      <c r="J45" s="40" t="s">
        <v>98</v>
      </c>
      <c r="K45" s="40" t="s">
        <v>98</v>
      </c>
      <c r="L45" s="40" t="s">
        <v>98</v>
      </c>
      <c r="M45" s="40" t="s">
        <v>98</v>
      </c>
      <c r="N45" s="70">
        <v>0</v>
      </c>
      <c r="O45" s="93" t="s">
        <v>98</v>
      </c>
      <c r="P45" s="40" t="s">
        <v>98</v>
      </c>
      <c r="Q45" s="70">
        <f t="shared" si="20"/>
        <v>0</v>
      </c>
      <c r="R45" s="93" t="s">
        <v>98</v>
      </c>
      <c r="S45" s="40" t="s">
        <v>98</v>
      </c>
      <c r="T45" s="40" t="s">
        <v>98</v>
      </c>
      <c r="U45" s="40" t="s">
        <v>98</v>
      </c>
      <c r="V45" s="40" t="s">
        <v>98</v>
      </c>
      <c r="W45" s="40" t="s">
        <v>98</v>
      </c>
      <c r="X45" s="40" t="s">
        <v>98</v>
      </c>
      <c r="Y45" s="40" t="s">
        <v>98</v>
      </c>
      <c r="Z45" s="40" t="s">
        <v>98</v>
      </c>
      <c r="AA45" s="40" t="s">
        <v>98</v>
      </c>
      <c r="AB45" s="40" t="s">
        <v>98</v>
      </c>
      <c r="AC45" s="70">
        <f t="shared" si="62"/>
        <v>0</v>
      </c>
      <c r="AD45" s="45">
        <v>0</v>
      </c>
      <c r="AE45" s="45">
        <v>0</v>
      </c>
      <c r="AF45" s="45">
        <v>0</v>
      </c>
      <c r="AG45" s="45">
        <v>0</v>
      </c>
      <c r="AH45" s="38" t="s">
        <v>98</v>
      </c>
      <c r="AI45" s="38" t="s">
        <v>98</v>
      </c>
      <c r="AJ45" s="38" t="s">
        <v>98</v>
      </c>
      <c r="AK45" s="38" t="s">
        <v>98</v>
      </c>
      <c r="AL45" s="38" t="s">
        <v>98</v>
      </c>
      <c r="AM45" s="70">
        <f t="shared" si="60"/>
        <v>0</v>
      </c>
      <c r="AN45" s="45">
        <v>0</v>
      </c>
      <c r="AO45" s="45">
        <v>0</v>
      </c>
      <c r="AP45" s="45">
        <v>0</v>
      </c>
      <c r="AQ45" s="45">
        <v>0</v>
      </c>
      <c r="AR45" s="38" t="s">
        <v>98</v>
      </c>
      <c r="AS45" s="38" t="s">
        <v>98</v>
      </c>
      <c r="AT45" s="38" t="s">
        <v>98</v>
      </c>
      <c r="AU45" s="38" t="s">
        <v>98</v>
      </c>
      <c r="AV45" s="38" t="s">
        <v>98</v>
      </c>
      <c r="AW45" s="70">
        <f t="shared" si="61"/>
        <v>0</v>
      </c>
      <c r="AX45" s="45">
        <v>0</v>
      </c>
      <c r="AY45" s="45">
        <v>0</v>
      </c>
      <c r="AZ45" s="45">
        <v>0</v>
      </c>
      <c r="BA45" s="45">
        <v>0</v>
      </c>
      <c r="BB45" s="38" t="s">
        <v>98</v>
      </c>
      <c r="BC45" s="38" t="s">
        <v>98</v>
      </c>
      <c r="BD45" s="38" t="s">
        <v>98</v>
      </c>
      <c r="BE45" s="38" t="s">
        <v>98</v>
      </c>
      <c r="BF45" s="38" t="s">
        <v>98</v>
      </c>
      <c r="BG45" s="45">
        <f t="shared" si="18"/>
        <v>0</v>
      </c>
      <c r="BH45" s="45">
        <f t="shared" si="24"/>
        <v>0</v>
      </c>
      <c r="BI45" s="45">
        <f t="shared" si="25"/>
        <v>0</v>
      </c>
      <c r="BJ45" s="45">
        <f t="shared" si="26"/>
        <v>0</v>
      </c>
      <c r="BK45" s="45">
        <f t="shared" si="27"/>
        <v>0</v>
      </c>
      <c r="BL45" s="38" t="s">
        <v>98</v>
      </c>
      <c r="BM45" s="38" t="s">
        <v>98</v>
      </c>
      <c r="BN45" s="38" t="s">
        <v>98</v>
      </c>
      <c r="BO45" s="38" t="s">
        <v>98</v>
      </c>
      <c r="BP45" s="38" t="s">
        <v>98</v>
      </c>
      <c r="BQ45" s="44" t="s">
        <v>98</v>
      </c>
      <c r="BR45" s="54">
        <f t="shared" si="14"/>
        <v>0</v>
      </c>
      <c r="BS45" s="67"/>
      <c r="BU45" s="61"/>
    </row>
    <row r="46" spans="1:73" ht="47.25" x14ac:dyDescent="0.25">
      <c r="A46" s="23" t="s">
        <v>86</v>
      </c>
      <c r="B46" s="34" t="s">
        <v>100</v>
      </c>
      <c r="C46" s="33" t="s">
        <v>97</v>
      </c>
      <c r="D46" s="39" t="s">
        <v>98</v>
      </c>
      <c r="E46" s="39" t="s">
        <v>98</v>
      </c>
      <c r="F46" s="94" t="s">
        <v>98</v>
      </c>
      <c r="G46" s="40" t="s">
        <v>98</v>
      </c>
      <c r="H46" s="40" t="s">
        <v>98</v>
      </c>
      <c r="I46" s="40" t="s">
        <v>98</v>
      </c>
      <c r="J46" s="40" t="s">
        <v>98</v>
      </c>
      <c r="K46" s="40" t="s">
        <v>98</v>
      </c>
      <c r="L46" s="40" t="s">
        <v>98</v>
      </c>
      <c r="M46" s="40" t="s">
        <v>98</v>
      </c>
      <c r="N46" s="45">
        <f>SUM(N47:N50)</f>
        <v>42.078115899999993</v>
      </c>
      <c r="O46" s="93" t="s">
        <v>98</v>
      </c>
      <c r="P46" s="40" t="s">
        <v>98</v>
      </c>
      <c r="Q46" s="45">
        <f>SUM(Q47:Q50)</f>
        <v>42.078114219999996</v>
      </c>
      <c r="R46" s="93" t="s">
        <v>98</v>
      </c>
      <c r="S46" s="40" t="s">
        <v>98</v>
      </c>
      <c r="T46" s="40" t="s">
        <v>98</v>
      </c>
      <c r="U46" s="40" t="s">
        <v>98</v>
      </c>
      <c r="V46" s="40" t="s">
        <v>98</v>
      </c>
      <c r="W46" s="40" t="s">
        <v>98</v>
      </c>
      <c r="X46" s="40" t="s">
        <v>98</v>
      </c>
      <c r="Y46" s="40" t="s">
        <v>98</v>
      </c>
      <c r="Z46" s="40" t="s">
        <v>98</v>
      </c>
      <c r="AA46" s="40" t="s">
        <v>98</v>
      </c>
      <c r="AB46" s="40" t="s">
        <v>98</v>
      </c>
      <c r="AC46" s="45">
        <f t="shared" ref="AC46:BA46" si="75">SUM(AC47:AC50)</f>
        <v>12.333031680000001</v>
      </c>
      <c r="AD46" s="45">
        <f t="shared" si="75"/>
        <v>0</v>
      </c>
      <c r="AE46" s="45">
        <f t="shared" si="75"/>
        <v>0</v>
      </c>
      <c r="AF46" s="45">
        <f t="shared" si="75"/>
        <v>12.333031680000001</v>
      </c>
      <c r="AG46" s="45">
        <f t="shared" si="75"/>
        <v>0</v>
      </c>
      <c r="AH46" s="38" t="s">
        <v>98</v>
      </c>
      <c r="AI46" s="38" t="s">
        <v>98</v>
      </c>
      <c r="AJ46" s="38" t="s">
        <v>98</v>
      </c>
      <c r="AK46" s="38" t="s">
        <v>98</v>
      </c>
      <c r="AL46" s="38" t="s">
        <v>98</v>
      </c>
      <c r="AM46" s="45">
        <f t="shared" si="75"/>
        <v>16.076569970000001</v>
      </c>
      <c r="AN46" s="45">
        <f t="shared" si="75"/>
        <v>0</v>
      </c>
      <c r="AO46" s="45">
        <f t="shared" si="75"/>
        <v>0</v>
      </c>
      <c r="AP46" s="45">
        <f t="shared" si="75"/>
        <v>16.076569970000001</v>
      </c>
      <c r="AQ46" s="45">
        <f t="shared" si="75"/>
        <v>0</v>
      </c>
      <c r="AR46" s="38" t="s">
        <v>98</v>
      </c>
      <c r="AS46" s="38" t="s">
        <v>98</v>
      </c>
      <c r="AT46" s="38" t="s">
        <v>98</v>
      </c>
      <c r="AU46" s="38" t="s">
        <v>98</v>
      </c>
      <c r="AV46" s="38" t="s">
        <v>98</v>
      </c>
      <c r="AW46" s="45">
        <f t="shared" si="75"/>
        <v>13.668514250000001</v>
      </c>
      <c r="AX46" s="45">
        <f t="shared" si="75"/>
        <v>0</v>
      </c>
      <c r="AY46" s="45">
        <f t="shared" si="75"/>
        <v>0</v>
      </c>
      <c r="AZ46" s="45">
        <f t="shared" si="75"/>
        <v>13.668514250000001</v>
      </c>
      <c r="BA46" s="45">
        <f t="shared" si="75"/>
        <v>0</v>
      </c>
      <c r="BB46" s="38" t="s">
        <v>98</v>
      </c>
      <c r="BC46" s="38" t="s">
        <v>98</v>
      </c>
      <c r="BD46" s="38" t="s">
        <v>98</v>
      </c>
      <c r="BE46" s="38" t="s">
        <v>98</v>
      </c>
      <c r="BF46" s="38" t="s">
        <v>98</v>
      </c>
      <c r="BG46" s="45">
        <f t="shared" ref="BG46" si="76">SUM(BG47:BG50)</f>
        <v>42.0781159</v>
      </c>
      <c r="BH46" s="45">
        <f t="shared" si="24"/>
        <v>0</v>
      </c>
      <c r="BI46" s="45">
        <f t="shared" si="25"/>
        <v>0</v>
      </c>
      <c r="BJ46" s="45">
        <f>AF46+AP46+AZ46</f>
        <v>42.0781159</v>
      </c>
      <c r="BK46" s="45">
        <f t="shared" si="27"/>
        <v>0</v>
      </c>
      <c r="BL46" s="38" t="s">
        <v>98</v>
      </c>
      <c r="BM46" s="38" t="s">
        <v>98</v>
      </c>
      <c r="BN46" s="38" t="s">
        <v>98</v>
      </c>
      <c r="BO46" s="38" t="s">
        <v>98</v>
      </c>
      <c r="BP46" s="38" t="s">
        <v>98</v>
      </c>
      <c r="BQ46" s="44" t="s">
        <v>98</v>
      </c>
      <c r="BR46" s="98">
        <f t="shared" si="14"/>
        <v>1.6800000040007035E-6</v>
      </c>
      <c r="BS46" s="67"/>
      <c r="BU46" s="61"/>
    </row>
    <row r="47" spans="1:73" x14ac:dyDescent="0.25">
      <c r="A47" s="33" t="s">
        <v>101</v>
      </c>
      <c r="B47" s="34" t="s">
        <v>119</v>
      </c>
      <c r="C47" s="33" t="s">
        <v>156</v>
      </c>
      <c r="D47" s="43">
        <v>2025</v>
      </c>
      <c r="E47" s="39">
        <v>2027</v>
      </c>
      <c r="F47" s="94" t="s">
        <v>98</v>
      </c>
      <c r="G47" s="40" t="s">
        <v>98</v>
      </c>
      <c r="H47" s="40" t="s">
        <v>98</v>
      </c>
      <c r="I47" s="40" t="s">
        <v>98</v>
      </c>
      <c r="J47" s="40" t="s">
        <v>98</v>
      </c>
      <c r="K47" s="40" t="s">
        <v>98</v>
      </c>
      <c r="L47" s="40" t="s">
        <v>98</v>
      </c>
      <c r="M47" s="40" t="s">
        <v>98</v>
      </c>
      <c r="N47" s="70">
        <v>19.673177419999998</v>
      </c>
      <c r="O47" s="93" t="s">
        <v>98</v>
      </c>
      <c r="P47" s="40" t="s">
        <v>98</v>
      </c>
      <c r="Q47" s="70">
        <v>19.673175740000001</v>
      </c>
      <c r="R47" s="93" t="s">
        <v>98</v>
      </c>
      <c r="S47" s="40" t="s">
        <v>98</v>
      </c>
      <c r="T47" s="40" t="s">
        <v>98</v>
      </c>
      <c r="U47" s="40" t="s">
        <v>98</v>
      </c>
      <c r="V47" s="40" t="s">
        <v>98</v>
      </c>
      <c r="W47" s="40" t="s">
        <v>98</v>
      </c>
      <c r="X47" s="40" t="s">
        <v>98</v>
      </c>
      <c r="Y47" s="40" t="s">
        <v>98</v>
      </c>
      <c r="Z47" s="40" t="s">
        <v>98</v>
      </c>
      <c r="AA47" s="40" t="s">
        <v>98</v>
      </c>
      <c r="AB47" s="40" t="s">
        <v>98</v>
      </c>
      <c r="AC47" s="70">
        <f>AD47+AE47+AF47+AG47</f>
        <v>6.2651116800000004</v>
      </c>
      <c r="AD47" s="70">
        <v>0</v>
      </c>
      <c r="AE47" s="70">
        <v>0</v>
      </c>
      <c r="AF47" s="70">
        <v>6.2651116800000004</v>
      </c>
      <c r="AG47" s="70">
        <v>0</v>
      </c>
      <c r="AH47" s="38" t="s">
        <v>98</v>
      </c>
      <c r="AI47" s="38" t="s">
        <v>98</v>
      </c>
      <c r="AJ47" s="38" t="s">
        <v>98</v>
      </c>
      <c r="AK47" s="38" t="s">
        <v>98</v>
      </c>
      <c r="AL47" s="38" t="s">
        <v>98</v>
      </c>
      <c r="AM47" s="70">
        <f t="shared" si="60"/>
        <v>6.5533068100000005</v>
      </c>
      <c r="AN47" s="70">
        <v>0</v>
      </c>
      <c r="AO47" s="70">
        <v>0</v>
      </c>
      <c r="AP47" s="70">
        <v>6.5533068100000005</v>
      </c>
      <c r="AQ47" s="70">
        <v>0</v>
      </c>
      <c r="AR47" s="38" t="s">
        <v>98</v>
      </c>
      <c r="AS47" s="38" t="s">
        <v>98</v>
      </c>
      <c r="AT47" s="38" t="s">
        <v>98</v>
      </c>
      <c r="AU47" s="38" t="s">
        <v>98</v>
      </c>
      <c r="AV47" s="38" t="s">
        <v>98</v>
      </c>
      <c r="AW47" s="70">
        <f>AX47+AY47+AZ47+BA47</f>
        <v>6.85475893</v>
      </c>
      <c r="AX47" s="70">
        <v>0</v>
      </c>
      <c r="AY47" s="70">
        <v>0</v>
      </c>
      <c r="AZ47" s="70">
        <v>6.85475893</v>
      </c>
      <c r="BA47" s="70">
        <v>0</v>
      </c>
      <c r="BB47" s="38" t="s">
        <v>98</v>
      </c>
      <c r="BC47" s="38" t="s">
        <v>98</v>
      </c>
      <c r="BD47" s="38" t="s">
        <v>98</v>
      </c>
      <c r="BE47" s="38" t="s">
        <v>98</v>
      </c>
      <c r="BF47" s="38" t="s">
        <v>98</v>
      </c>
      <c r="BG47" s="45">
        <f t="shared" si="18"/>
        <v>19.673177420000002</v>
      </c>
      <c r="BH47" s="45">
        <f t="shared" si="24"/>
        <v>0</v>
      </c>
      <c r="BI47" s="45">
        <f t="shared" si="25"/>
        <v>0</v>
      </c>
      <c r="BJ47" s="45">
        <f t="shared" si="26"/>
        <v>19.673177420000002</v>
      </c>
      <c r="BK47" s="45">
        <f t="shared" si="27"/>
        <v>0</v>
      </c>
      <c r="BL47" s="38" t="s">
        <v>98</v>
      </c>
      <c r="BM47" s="38" t="s">
        <v>98</v>
      </c>
      <c r="BN47" s="38" t="s">
        <v>98</v>
      </c>
      <c r="BO47" s="38" t="s">
        <v>98</v>
      </c>
      <c r="BP47" s="38" t="s">
        <v>98</v>
      </c>
      <c r="BQ47" s="44" t="s">
        <v>98</v>
      </c>
      <c r="BR47" s="98">
        <f>BG47-Q47</f>
        <v>1.6800000004479898E-6</v>
      </c>
      <c r="BS47" s="67"/>
      <c r="BU47" s="61"/>
    </row>
    <row r="48" spans="1:73" ht="47.25" x14ac:dyDescent="0.25">
      <c r="A48" s="33" t="s">
        <v>102</v>
      </c>
      <c r="B48" s="34" t="s">
        <v>120</v>
      </c>
      <c r="C48" s="33" t="s">
        <v>157</v>
      </c>
      <c r="D48" s="43">
        <v>2027</v>
      </c>
      <c r="E48" s="39">
        <v>2027</v>
      </c>
      <c r="F48" s="94" t="s">
        <v>98</v>
      </c>
      <c r="G48" s="40" t="s">
        <v>98</v>
      </c>
      <c r="H48" s="40" t="s">
        <v>98</v>
      </c>
      <c r="I48" s="40" t="s">
        <v>98</v>
      </c>
      <c r="J48" s="40" t="s">
        <v>98</v>
      </c>
      <c r="K48" s="40" t="s">
        <v>98</v>
      </c>
      <c r="L48" s="40" t="s">
        <v>98</v>
      </c>
      <c r="M48" s="40" t="s">
        <v>98</v>
      </c>
      <c r="N48" s="70">
        <v>4.3407419000000003</v>
      </c>
      <c r="O48" s="93" t="s">
        <v>98</v>
      </c>
      <c r="P48" s="40" t="s">
        <v>98</v>
      </c>
      <c r="Q48" s="70">
        <f t="shared" si="20"/>
        <v>4.3407419000000003</v>
      </c>
      <c r="R48" s="93" t="s">
        <v>98</v>
      </c>
      <c r="S48" s="40" t="s">
        <v>98</v>
      </c>
      <c r="T48" s="40" t="s">
        <v>98</v>
      </c>
      <c r="U48" s="40" t="s">
        <v>98</v>
      </c>
      <c r="V48" s="40" t="s">
        <v>98</v>
      </c>
      <c r="W48" s="40" t="s">
        <v>98</v>
      </c>
      <c r="X48" s="40" t="s">
        <v>98</v>
      </c>
      <c r="Y48" s="40" t="s">
        <v>98</v>
      </c>
      <c r="Z48" s="40" t="s">
        <v>98</v>
      </c>
      <c r="AA48" s="40" t="s">
        <v>98</v>
      </c>
      <c r="AB48" s="40" t="s">
        <v>98</v>
      </c>
      <c r="AC48" s="70">
        <f t="shared" si="62"/>
        <v>0</v>
      </c>
      <c r="AD48" s="70">
        <v>0</v>
      </c>
      <c r="AE48" s="70">
        <v>0</v>
      </c>
      <c r="AF48" s="70">
        <v>0</v>
      </c>
      <c r="AG48" s="70">
        <v>0</v>
      </c>
      <c r="AH48" s="38" t="s">
        <v>98</v>
      </c>
      <c r="AI48" s="38" t="s">
        <v>98</v>
      </c>
      <c r="AJ48" s="38" t="s">
        <v>98</v>
      </c>
      <c r="AK48" s="38" t="s">
        <v>98</v>
      </c>
      <c r="AL48" s="38" t="s">
        <v>98</v>
      </c>
      <c r="AM48" s="70">
        <f t="shared" si="60"/>
        <v>0</v>
      </c>
      <c r="AN48" s="70">
        <v>0</v>
      </c>
      <c r="AO48" s="70">
        <v>0</v>
      </c>
      <c r="AP48" s="70">
        <v>0</v>
      </c>
      <c r="AQ48" s="70">
        <v>0</v>
      </c>
      <c r="AR48" s="38" t="s">
        <v>98</v>
      </c>
      <c r="AS48" s="38" t="s">
        <v>98</v>
      </c>
      <c r="AT48" s="38" t="s">
        <v>98</v>
      </c>
      <c r="AU48" s="38" t="s">
        <v>98</v>
      </c>
      <c r="AV48" s="38" t="s">
        <v>98</v>
      </c>
      <c r="AW48" s="70">
        <f>AX48+AY48+AZ48+BA48</f>
        <v>4.3407419000000003</v>
      </c>
      <c r="AX48" s="70">
        <v>0</v>
      </c>
      <c r="AY48" s="70">
        <v>0</v>
      </c>
      <c r="AZ48" s="70">
        <v>4.3407419000000003</v>
      </c>
      <c r="BA48" s="70">
        <v>0</v>
      </c>
      <c r="BB48" s="38" t="s">
        <v>98</v>
      </c>
      <c r="BC48" s="38" t="s">
        <v>98</v>
      </c>
      <c r="BD48" s="38" t="s">
        <v>98</v>
      </c>
      <c r="BE48" s="38" t="s">
        <v>98</v>
      </c>
      <c r="BF48" s="38" t="s">
        <v>98</v>
      </c>
      <c r="BG48" s="45">
        <f>AC48+AM48+AW48</f>
        <v>4.3407419000000003</v>
      </c>
      <c r="BH48" s="45">
        <f t="shared" si="24"/>
        <v>0</v>
      </c>
      <c r="BI48" s="45">
        <f t="shared" si="25"/>
        <v>0</v>
      </c>
      <c r="BJ48" s="45">
        <f>AF48+AP48+AZ48</f>
        <v>4.3407419000000003</v>
      </c>
      <c r="BK48" s="45">
        <f t="shared" si="27"/>
        <v>0</v>
      </c>
      <c r="BL48" s="38" t="s">
        <v>98</v>
      </c>
      <c r="BM48" s="38" t="s">
        <v>98</v>
      </c>
      <c r="BN48" s="38" t="s">
        <v>98</v>
      </c>
      <c r="BO48" s="38" t="s">
        <v>98</v>
      </c>
      <c r="BP48" s="38" t="s">
        <v>98</v>
      </c>
      <c r="BQ48" s="44" t="s">
        <v>98</v>
      </c>
      <c r="BR48" s="54">
        <f t="shared" si="14"/>
        <v>0</v>
      </c>
      <c r="BS48" s="67"/>
      <c r="BU48" s="61"/>
    </row>
    <row r="49" spans="1:73" x14ac:dyDescent="0.25">
      <c r="A49" s="33" t="s">
        <v>103</v>
      </c>
      <c r="B49" s="34" t="s">
        <v>121</v>
      </c>
      <c r="C49" s="33" t="s">
        <v>158</v>
      </c>
      <c r="D49" s="43">
        <v>2025</v>
      </c>
      <c r="E49" s="39">
        <v>2027</v>
      </c>
      <c r="F49" s="94" t="s">
        <v>98</v>
      </c>
      <c r="G49" s="40" t="s">
        <v>98</v>
      </c>
      <c r="H49" s="40" t="s">
        <v>98</v>
      </c>
      <c r="I49" s="40" t="s">
        <v>98</v>
      </c>
      <c r="J49" s="40" t="s">
        <v>98</v>
      </c>
      <c r="K49" s="40" t="s">
        <v>98</v>
      </c>
      <c r="L49" s="40" t="s">
        <v>98</v>
      </c>
      <c r="M49" s="40" t="s">
        <v>98</v>
      </c>
      <c r="N49" s="70">
        <v>17.51381246</v>
      </c>
      <c r="O49" s="93" t="s">
        <v>98</v>
      </c>
      <c r="P49" s="40" t="s">
        <v>98</v>
      </c>
      <c r="Q49" s="70">
        <f t="shared" si="20"/>
        <v>17.51381246</v>
      </c>
      <c r="R49" s="93" t="s">
        <v>98</v>
      </c>
      <c r="S49" s="40" t="s">
        <v>98</v>
      </c>
      <c r="T49" s="40" t="s">
        <v>98</v>
      </c>
      <c r="U49" s="40" t="s">
        <v>98</v>
      </c>
      <c r="V49" s="40" t="s">
        <v>98</v>
      </c>
      <c r="W49" s="40" t="s">
        <v>98</v>
      </c>
      <c r="X49" s="40" t="s">
        <v>98</v>
      </c>
      <c r="Y49" s="40" t="s">
        <v>98</v>
      </c>
      <c r="Z49" s="40" t="s">
        <v>98</v>
      </c>
      <c r="AA49" s="40" t="s">
        <v>98</v>
      </c>
      <c r="AB49" s="40" t="s">
        <v>98</v>
      </c>
      <c r="AC49" s="70">
        <f t="shared" si="62"/>
        <v>6.06792</v>
      </c>
      <c r="AD49" s="70">
        <v>0</v>
      </c>
      <c r="AE49" s="70">
        <v>0</v>
      </c>
      <c r="AF49" s="70">
        <v>6.06792</v>
      </c>
      <c r="AG49" s="70">
        <v>0</v>
      </c>
      <c r="AH49" s="38" t="s">
        <v>98</v>
      </c>
      <c r="AI49" s="38" t="s">
        <v>98</v>
      </c>
      <c r="AJ49" s="38" t="s">
        <v>98</v>
      </c>
      <c r="AK49" s="38" t="s">
        <v>98</v>
      </c>
      <c r="AL49" s="38" t="s">
        <v>98</v>
      </c>
      <c r="AM49" s="70">
        <f t="shared" si="60"/>
        <v>9.5232631600000008</v>
      </c>
      <c r="AN49" s="70">
        <v>0</v>
      </c>
      <c r="AO49" s="70">
        <v>0</v>
      </c>
      <c r="AP49" s="70">
        <v>9.5232631600000008</v>
      </c>
      <c r="AQ49" s="70">
        <v>0</v>
      </c>
      <c r="AR49" s="38" t="s">
        <v>98</v>
      </c>
      <c r="AS49" s="38" t="s">
        <v>98</v>
      </c>
      <c r="AT49" s="38" t="s">
        <v>98</v>
      </c>
      <c r="AU49" s="38" t="s">
        <v>98</v>
      </c>
      <c r="AV49" s="38" t="s">
        <v>98</v>
      </c>
      <c r="AW49" s="70">
        <f t="shared" si="61"/>
        <v>1.9226293000000001</v>
      </c>
      <c r="AX49" s="70">
        <v>0</v>
      </c>
      <c r="AY49" s="70">
        <v>0</v>
      </c>
      <c r="AZ49" s="70">
        <v>1.9226293000000001</v>
      </c>
      <c r="BA49" s="70">
        <v>0</v>
      </c>
      <c r="BB49" s="38" t="s">
        <v>98</v>
      </c>
      <c r="BC49" s="38" t="s">
        <v>98</v>
      </c>
      <c r="BD49" s="38" t="s">
        <v>98</v>
      </c>
      <c r="BE49" s="38" t="s">
        <v>98</v>
      </c>
      <c r="BF49" s="38" t="s">
        <v>98</v>
      </c>
      <c r="BG49" s="45">
        <f t="shared" si="18"/>
        <v>17.51381246</v>
      </c>
      <c r="BH49" s="45">
        <f t="shared" si="24"/>
        <v>0</v>
      </c>
      <c r="BI49" s="45">
        <f t="shared" si="25"/>
        <v>0</v>
      </c>
      <c r="BJ49" s="45">
        <f t="shared" si="26"/>
        <v>17.51381246</v>
      </c>
      <c r="BK49" s="45">
        <f t="shared" si="27"/>
        <v>0</v>
      </c>
      <c r="BL49" s="38" t="s">
        <v>98</v>
      </c>
      <c r="BM49" s="38" t="s">
        <v>98</v>
      </c>
      <c r="BN49" s="38" t="s">
        <v>98</v>
      </c>
      <c r="BO49" s="38" t="s">
        <v>98</v>
      </c>
      <c r="BP49" s="38" t="s">
        <v>98</v>
      </c>
      <c r="BQ49" s="44" t="s">
        <v>98</v>
      </c>
      <c r="BR49" s="54">
        <f t="shared" si="14"/>
        <v>0</v>
      </c>
      <c r="BS49" s="67"/>
      <c r="BU49" s="61"/>
    </row>
    <row r="50" spans="1:73" x14ac:dyDescent="0.25">
      <c r="A50" s="33" t="s">
        <v>104</v>
      </c>
      <c r="B50" s="34" t="s">
        <v>162</v>
      </c>
      <c r="C50" s="33" t="s">
        <v>159</v>
      </c>
      <c r="D50" s="43">
        <v>2027</v>
      </c>
      <c r="E50" s="39">
        <v>2027</v>
      </c>
      <c r="F50" s="94" t="s">
        <v>98</v>
      </c>
      <c r="G50" s="40" t="s">
        <v>98</v>
      </c>
      <c r="H50" s="40" t="s">
        <v>98</v>
      </c>
      <c r="I50" s="40" t="s">
        <v>98</v>
      </c>
      <c r="J50" s="40" t="s">
        <v>98</v>
      </c>
      <c r="K50" s="40" t="s">
        <v>98</v>
      </c>
      <c r="L50" s="40" t="s">
        <v>98</v>
      </c>
      <c r="M50" s="40" t="s">
        <v>98</v>
      </c>
      <c r="N50" s="70">
        <v>0.55038412000000003</v>
      </c>
      <c r="O50" s="93" t="s">
        <v>98</v>
      </c>
      <c r="P50" s="40" t="s">
        <v>98</v>
      </c>
      <c r="Q50" s="70">
        <f t="shared" si="20"/>
        <v>0.55038412000000003</v>
      </c>
      <c r="R50" s="93" t="s">
        <v>98</v>
      </c>
      <c r="S50" s="40" t="s">
        <v>98</v>
      </c>
      <c r="T50" s="40" t="s">
        <v>98</v>
      </c>
      <c r="U50" s="40" t="s">
        <v>98</v>
      </c>
      <c r="V50" s="40" t="s">
        <v>98</v>
      </c>
      <c r="W50" s="40" t="s">
        <v>98</v>
      </c>
      <c r="X50" s="40" t="s">
        <v>98</v>
      </c>
      <c r="Y50" s="40" t="s">
        <v>98</v>
      </c>
      <c r="Z50" s="40" t="s">
        <v>98</v>
      </c>
      <c r="AA50" s="40" t="s">
        <v>98</v>
      </c>
      <c r="AB50" s="40" t="s">
        <v>98</v>
      </c>
      <c r="AC50" s="70">
        <f t="shared" si="62"/>
        <v>0</v>
      </c>
      <c r="AD50" s="70">
        <v>0</v>
      </c>
      <c r="AE50" s="70">
        <v>0</v>
      </c>
      <c r="AF50" s="70">
        <v>0</v>
      </c>
      <c r="AG50" s="70">
        <v>0</v>
      </c>
      <c r="AH50" s="38" t="s">
        <v>98</v>
      </c>
      <c r="AI50" s="38" t="s">
        <v>98</v>
      </c>
      <c r="AJ50" s="38" t="s">
        <v>98</v>
      </c>
      <c r="AK50" s="38" t="s">
        <v>98</v>
      </c>
      <c r="AL50" s="38" t="s">
        <v>98</v>
      </c>
      <c r="AM50" s="70">
        <f t="shared" si="60"/>
        <v>0</v>
      </c>
      <c r="AN50" s="70">
        <v>0</v>
      </c>
      <c r="AO50" s="70">
        <v>0</v>
      </c>
      <c r="AP50" s="70">
        <v>0</v>
      </c>
      <c r="AQ50" s="70">
        <v>0</v>
      </c>
      <c r="AR50" s="38" t="s">
        <v>98</v>
      </c>
      <c r="AS50" s="38" t="s">
        <v>98</v>
      </c>
      <c r="AT50" s="38" t="s">
        <v>98</v>
      </c>
      <c r="AU50" s="38" t="s">
        <v>98</v>
      </c>
      <c r="AV50" s="38" t="s">
        <v>98</v>
      </c>
      <c r="AW50" s="70">
        <f t="shared" si="61"/>
        <v>0.55038412000000003</v>
      </c>
      <c r="AX50" s="70">
        <v>0</v>
      </c>
      <c r="AY50" s="70">
        <v>0</v>
      </c>
      <c r="AZ50" s="70">
        <v>0.55038412000000003</v>
      </c>
      <c r="BA50" s="70">
        <v>0</v>
      </c>
      <c r="BB50" s="38" t="s">
        <v>98</v>
      </c>
      <c r="BC50" s="38" t="s">
        <v>98</v>
      </c>
      <c r="BD50" s="38" t="s">
        <v>98</v>
      </c>
      <c r="BE50" s="38" t="s">
        <v>98</v>
      </c>
      <c r="BF50" s="38" t="s">
        <v>98</v>
      </c>
      <c r="BG50" s="45">
        <f t="shared" si="18"/>
        <v>0.55038412000000003</v>
      </c>
      <c r="BH50" s="45">
        <f t="shared" si="24"/>
        <v>0</v>
      </c>
      <c r="BI50" s="45">
        <f t="shared" si="25"/>
        <v>0</v>
      </c>
      <c r="BJ50" s="45">
        <f t="shared" si="26"/>
        <v>0.55038412000000003</v>
      </c>
      <c r="BK50" s="45">
        <f t="shared" si="27"/>
        <v>0</v>
      </c>
      <c r="BL50" s="38" t="s">
        <v>98</v>
      </c>
      <c r="BM50" s="38" t="s">
        <v>98</v>
      </c>
      <c r="BN50" s="38" t="s">
        <v>98</v>
      </c>
      <c r="BO50" s="38" t="s">
        <v>98</v>
      </c>
      <c r="BP50" s="38" t="s">
        <v>98</v>
      </c>
      <c r="BQ50" s="44" t="s">
        <v>98</v>
      </c>
      <c r="BR50" s="54">
        <f t="shared" si="14"/>
        <v>0</v>
      </c>
      <c r="BS50" s="67"/>
      <c r="BU50" s="61"/>
    </row>
    <row r="51" spans="1:73" ht="31.5" x14ac:dyDescent="0.25">
      <c r="A51" s="23" t="s">
        <v>87</v>
      </c>
      <c r="B51" s="24" t="s">
        <v>88</v>
      </c>
      <c r="C51" s="33" t="s">
        <v>97</v>
      </c>
      <c r="D51" s="39" t="s">
        <v>98</v>
      </c>
      <c r="E51" s="39" t="s">
        <v>98</v>
      </c>
      <c r="F51" s="94" t="s">
        <v>98</v>
      </c>
      <c r="G51" s="40" t="s">
        <v>98</v>
      </c>
      <c r="H51" s="40" t="s">
        <v>98</v>
      </c>
      <c r="I51" s="40" t="s">
        <v>98</v>
      </c>
      <c r="J51" s="40" t="s">
        <v>98</v>
      </c>
      <c r="K51" s="40" t="s">
        <v>98</v>
      </c>
      <c r="L51" s="40" t="s">
        <v>98</v>
      </c>
      <c r="M51" s="40" t="s">
        <v>98</v>
      </c>
      <c r="N51" s="70">
        <f>N53</f>
        <v>0.84143829999999997</v>
      </c>
      <c r="O51" s="93" t="s">
        <v>98</v>
      </c>
      <c r="P51" s="40" t="s">
        <v>98</v>
      </c>
      <c r="Q51" s="70">
        <f t="shared" si="20"/>
        <v>0.84143829999999997</v>
      </c>
      <c r="R51" s="93" t="s">
        <v>98</v>
      </c>
      <c r="S51" s="40" t="s">
        <v>98</v>
      </c>
      <c r="T51" s="40" t="s">
        <v>98</v>
      </c>
      <c r="U51" s="40" t="s">
        <v>98</v>
      </c>
      <c r="V51" s="40" t="s">
        <v>98</v>
      </c>
      <c r="W51" s="40" t="s">
        <v>98</v>
      </c>
      <c r="X51" s="40" t="s">
        <v>98</v>
      </c>
      <c r="Y51" s="40" t="s">
        <v>98</v>
      </c>
      <c r="Z51" s="40" t="s">
        <v>98</v>
      </c>
      <c r="AA51" s="40" t="s">
        <v>98</v>
      </c>
      <c r="AB51" s="40" t="s">
        <v>98</v>
      </c>
      <c r="AC51" s="70">
        <f>AC53</f>
        <v>0</v>
      </c>
      <c r="AD51" s="70">
        <f t="shared" ref="AD51:AP51" si="77">AD53</f>
        <v>0</v>
      </c>
      <c r="AE51" s="70">
        <f t="shared" si="77"/>
        <v>0</v>
      </c>
      <c r="AF51" s="70">
        <f t="shared" si="77"/>
        <v>0</v>
      </c>
      <c r="AG51" s="70">
        <f t="shared" si="77"/>
        <v>0</v>
      </c>
      <c r="AH51" s="38" t="s">
        <v>98</v>
      </c>
      <c r="AI51" s="38" t="s">
        <v>98</v>
      </c>
      <c r="AJ51" s="38" t="s">
        <v>98</v>
      </c>
      <c r="AK51" s="38" t="s">
        <v>98</v>
      </c>
      <c r="AL51" s="38" t="s">
        <v>98</v>
      </c>
      <c r="AM51" s="70">
        <f t="shared" si="77"/>
        <v>0.84143829999999997</v>
      </c>
      <c r="AN51" s="70">
        <f t="shared" si="77"/>
        <v>0</v>
      </c>
      <c r="AO51" s="70">
        <f t="shared" si="77"/>
        <v>0</v>
      </c>
      <c r="AP51" s="70">
        <f t="shared" si="77"/>
        <v>0.84143829999999997</v>
      </c>
      <c r="AQ51" s="70">
        <v>0</v>
      </c>
      <c r="AR51" s="38" t="s">
        <v>98</v>
      </c>
      <c r="AS51" s="38" t="s">
        <v>98</v>
      </c>
      <c r="AT51" s="38" t="s">
        <v>98</v>
      </c>
      <c r="AU51" s="38" t="s">
        <v>98</v>
      </c>
      <c r="AV51" s="38" t="s">
        <v>98</v>
      </c>
      <c r="AW51" s="70">
        <f t="shared" si="61"/>
        <v>0</v>
      </c>
      <c r="AX51" s="70">
        <v>0</v>
      </c>
      <c r="AY51" s="70">
        <v>0</v>
      </c>
      <c r="AZ51" s="70">
        <v>0</v>
      </c>
      <c r="BA51" s="70">
        <v>0</v>
      </c>
      <c r="BB51" s="38" t="s">
        <v>98</v>
      </c>
      <c r="BC51" s="38" t="s">
        <v>98</v>
      </c>
      <c r="BD51" s="38" t="s">
        <v>98</v>
      </c>
      <c r="BE51" s="38" t="s">
        <v>98</v>
      </c>
      <c r="BF51" s="38" t="s">
        <v>98</v>
      </c>
      <c r="BG51" s="45">
        <f t="shared" si="18"/>
        <v>0.84143829999999997</v>
      </c>
      <c r="BH51" s="45">
        <f t="shared" si="24"/>
        <v>0</v>
      </c>
      <c r="BI51" s="45">
        <f t="shared" si="25"/>
        <v>0</v>
      </c>
      <c r="BJ51" s="45">
        <f t="shared" si="26"/>
        <v>0.84143829999999997</v>
      </c>
      <c r="BK51" s="45">
        <f t="shared" si="27"/>
        <v>0</v>
      </c>
      <c r="BL51" s="38" t="s">
        <v>98</v>
      </c>
      <c r="BM51" s="38" t="s">
        <v>98</v>
      </c>
      <c r="BN51" s="38" t="s">
        <v>98</v>
      </c>
      <c r="BO51" s="38" t="s">
        <v>98</v>
      </c>
      <c r="BP51" s="38" t="s">
        <v>98</v>
      </c>
      <c r="BQ51" s="44" t="s">
        <v>98</v>
      </c>
      <c r="BR51" s="54">
        <f t="shared" si="14"/>
        <v>0</v>
      </c>
      <c r="BS51" s="67"/>
      <c r="BU51" s="61"/>
    </row>
    <row r="52" spans="1:73" ht="47.25" x14ac:dyDescent="0.25">
      <c r="A52" s="23" t="s">
        <v>89</v>
      </c>
      <c r="B52" s="24" t="s">
        <v>90</v>
      </c>
      <c r="C52" s="33" t="s">
        <v>97</v>
      </c>
      <c r="D52" s="39" t="s">
        <v>98</v>
      </c>
      <c r="E52" s="39" t="s">
        <v>98</v>
      </c>
      <c r="F52" s="94" t="s">
        <v>98</v>
      </c>
      <c r="G52" s="40" t="s">
        <v>98</v>
      </c>
      <c r="H52" s="40" t="s">
        <v>98</v>
      </c>
      <c r="I52" s="40" t="s">
        <v>98</v>
      </c>
      <c r="J52" s="40" t="s">
        <v>98</v>
      </c>
      <c r="K52" s="40" t="s">
        <v>98</v>
      </c>
      <c r="L52" s="40" t="s">
        <v>98</v>
      </c>
      <c r="M52" s="40" t="s">
        <v>98</v>
      </c>
      <c r="N52" s="70">
        <v>0</v>
      </c>
      <c r="O52" s="93" t="s">
        <v>98</v>
      </c>
      <c r="P52" s="40" t="s">
        <v>98</v>
      </c>
      <c r="Q52" s="70">
        <f t="shared" si="20"/>
        <v>0</v>
      </c>
      <c r="R52" s="93" t="s">
        <v>98</v>
      </c>
      <c r="S52" s="40" t="s">
        <v>98</v>
      </c>
      <c r="T52" s="40" t="s">
        <v>98</v>
      </c>
      <c r="U52" s="40" t="s">
        <v>98</v>
      </c>
      <c r="V52" s="40" t="s">
        <v>98</v>
      </c>
      <c r="W52" s="40" t="s">
        <v>98</v>
      </c>
      <c r="X52" s="40" t="s">
        <v>98</v>
      </c>
      <c r="Y52" s="40" t="s">
        <v>98</v>
      </c>
      <c r="Z52" s="40" t="s">
        <v>98</v>
      </c>
      <c r="AA52" s="40" t="s">
        <v>98</v>
      </c>
      <c r="AB52" s="40" t="s">
        <v>98</v>
      </c>
      <c r="AC52" s="70">
        <f t="shared" si="62"/>
        <v>0</v>
      </c>
      <c r="AD52" s="70">
        <v>0</v>
      </c>
      <c r="AE52" s="70">
        <v>0</v>
      </c>
      <c r="AF52" s="70">
        <v>0</v>
      </c>
      <c r="AG52" s="70">
        <v>0</v>
      </c>
      <c r="AH52" s="38" t="s">
        <v>98</v>
      </c>
      <c r="AI52" s="38" t="s">
        <v>98</v>
      </c>
      <c r="AJ52" s="38" t="s">
        <v>98</v>
      </c>
      <c r="AK52" s="38" t="s">
        <v>98</v>
      </c>
      <c r="AL52" s="38" t="s">
        <v>98</v>
      </c>
      <c r="AM52" s="70">
        <f t="shared" si="60"/>
        <v>0</v>
      </c>
      <c r="AN52" s="70">
        <v>0</v>
      </c>
      <c r="AO52" s="70">
        <v>0</v>
      </c>
      <c r="AP52" s="70">
        <v>0</v>
      </c>
      <c r="AQ52" s="70">
        <v>0</v>
      </c>
      <c r="AR52" s="38" t="s">
        <v>98</v>
      </c>
      <c r="AS52" s="38" t="s">
        <v>98</v>
      </c>
      <c r="AT52" s="38" t="s">
        <v>98</v>
      </c>
      <c r="AU52" s="38" t="s">
        <v>98</v>
      </c>
      <c r="AV52" s="38" t="s">
        <v>98</v>
      </c>
      <c r="AW52" s="70">
        <f t="shared" si="61"/>
        <v>0</v>
      </c>
      <c r="AX52" s="70">
        <v>0</v>
      </c>
      <c r="AY52" s="70">
        <v>0</v>
      </c>
      <c r="AZ52" s="70">
        <v>0</v>
      </c>
      <c r="BA52" s="70">
        <v>0</v>
      </c>
      <c r="BB52" s="38" t="s">
        <v>98</v>
      </c>
      <c r="BC52" s="38" t="s">
        <v>98</v>
      </c>
      <c r="BD52" s="38" t="s">
        <v>98</v>
      </c>
      <c r="BE52" s="38" t="s">
        <v>98</v>
      </c>
      <c r="BF52" s="38" t="s">
        <v>98</v>
      </c>
      <c r="BG52" s="45">
        <f t="shared" si="18"/>
        <v>0</v>
      </c>
      <c r="BH52" s="45">
        <f t="shared" si="24"/>
        <v>0</v>
      </c>
      <c r="BI52" s="45">
        <f t="shared" si="25"/>
        <v>0</v>
      </c>
      <c r="BJ52" s="45">
        <f t="shared" si="26"/>
        <v>0</v>
      </c>
      <c r="BK52" s="45">
        <f t="shared" si="27"/>
        <v>0</v>
      </c>
      <c r="BL52" s="38" t="s">
        <v>98</v>
      </c>
      <c r="BM52" s="38" t="s">
        <v>98</v>
      </c>
      <c r="BN52" s="38" t="s">
        <v>98</v>
      </c>
      <c r="BO52" s="38" t="s">
        <v>98</v>
      </c>
      <c r="BP52" s="38" t="s">
        <v>98</v>
      </c>
      <c r="BQ52" s="44" t="s">
        <v>98</v>
      </c>
      <c r="BR52" s="54">
        <f t="shared" si="14"/>
        <v>0</v>
      </c>
      <c r="BS52" s="67"/>
      <c r="BU52" s="61"/>
    </row>
    <row r="53" spans="1:73" ht="31.5" x14ac:dyDescent="0.25">
      <c r="A53" s="23" t="s">
        <v>91</v>
      </c>
      <c r="B53" s="24" t="s">
        <v>92</v>
      </c>
      <c r="C53" s="33" t="s">
        <v>97</v>
      </c>
      <c r="D53" s="39" t="s">
        <v>98</v>
      </c>
      <c r="E53" s="39" t="s">
        <v>98</v>
      </c>
      <c r="F53" s="94" t="s">
        <v>98</v>
      </c>
      <c r="G53" s="40" t="s">
        <v>98</v>
      </c>
      <c r="H53" s="40" t="s">
        <v>98</v>
      </c>
      <c r="I53" s="40" t="s">
        <v>98</v>
      </c>
      <c r="J53" s="40" t="s">
        <v>98</v>
      </c>
      <c r="K53" s="40" t="s">
        <v>98</v>
      </c>
      <c r="L53" s="40" t="s">
        <v>98</v>
      </c>
      <c r="M53" s="40" t="s">
        <v>98</v>
      </c>
      <c r="N53" s="70">
        <f>N54</f>
        <v>0.84143829999999997</v>
      </c>
      <c r="O53" s="93" t="s">
        <v>98</v>
      </c>
      <c r="P53" s="40" t="s">
        <v>98</v>
      </c>
      <c r="Q53" s="70">
        <f t="shared" si="20"/>
        <v>0.84143829999999997</v>
      </c>
      <c r="R53" s="93" t="s">
        <v>98</v>
      </c>
      <c r="S53" s="40" t="s">
        <v>98</v>
      </c>
      <c r="T53" s="40" t="s">
        <v>98</v>
      </c>
      <c r="U53" s="40" t="s">
        <v>98</v>
      </c>
      <c r="V53" s="40" t="s">
        <v>98</v>
      </c>
      <c r="W53" s="40" t="s">
        <v>98</v>
      </c>
      <c r="X53" s="40" t="s">
        <v>98</v>
      </c>
      <c r="Y53" s="40" t="s">
        <v>98</v>
      </c>
      <c r="Z53" s="40" t="s">
        <v>98</v>
      </c>
      <c r="AA53" s="40" t="s">
        <v>98</v>
      </c>
      <c r="AB53" s="40" t="s">
        <v>98</v>
      </c>
      <c r="AC53" s="70">
        <f>AC54</f>
        <v>0</v>
      </c>
      <c r="AD53" s="70">
        <f t="shared" ref="AD53:BK53" si="78">AD54</f>
        <v>0</v>
      </c>
      <c r="AE53" s="70">
        <f t="shared" si="78"/>
        <v>0</v>
      </c>
      <c r="AF53" s="70">
        <f t="shared" si="78"/>
        <v>0</v>
      </c>
      <c r="AG53" s="70">
        <f t="shared" si="78"/>
        <v>0</v>
      </c>
      <c r="AH53" s="38" t="s">
        <v>98</v>
      </c>
      <c r="AI53" s="38" t="s">
        <v>98</v>
      </c>
      <c r="AJ53" s="38" t="s">
        <v>98</v>
      </c>
      <c r="AK53" s="38" t="s">
        <v>98</v>
      </c>
      <c r="AL53" s="38" t="s">
        <v>98</v>
      </c>
      <c r="AM53" s="70">
        <f t="shared" si="78"/>
        <v>0.84143829999999997</v>
      </c>
      <c r="AN53" s="70">
        <f t="shared" si="78"/>
        <v>0</v>
      </c>
      <c r="AO53" s="70">
        <f t="shared" si="78"/>
        <v>0</v>
      </c>
      <c r="AP53" s="70">
        <f t="shared" si="78"/>
        <v>0.84143829999999997</v>
      </c>
      <c r="AQ53" s="70">
        <f t="shared" si="78"/>
        <v>0</v>
      </c>
      <c r="AR53" s="38" t="s">
        <v>98</v>
      </c>
      <c r="AS53" s="38" t="s">
        <v>98</v>
      </c>
      <c r="AT53" s="38" t="s">
        <v>98</v>
      </c>
      <c r="AU53" s="38" t="s">
        <v>98</v>
      </c>
      <c r="AV53" s="38" t="s">
        <v>98</v>
      </c>
      <c r="AW53" s="70">
        <f t="shared" si="78"/>
        <v>0</v>
      </c>
      <c r="AX53" s="70">
        <f t="shared" si="78"/>
        <v>0</v>
      </c>
      <c r="AY53" s="70">
        <f t="shared" si="78"/>
        <v>0</v>
      </c>
      <c r="AZ53" s="70">
        <f t="shared" si="78"/>
        <v>0</v>
      </c>
      <c r="BA53" s="70">
        <f t="shared" si="78"/>
        <v>0</v>
      </c>
      <c r="BB53" s="38" t="s">
        <v>98</v>
      </c>
      <c r="BC53" s="38" t="s">
        <v>98</v>
      </c>
      <c r="BD53" s="38" t="s">
        <v>98</v>
      </c>
      <c r="BE53" s="38" t="s">
        <v>98</v>
      </c>
      <c r="BF53" s="38" t="s">
        <v>98</v>
      </c>
      <c r="BG53" s="70">
        <f t="shared" si="78"/>
        <v>0.84143829999999997</v>
      </c>
      <c r="BH53" s="70">
        <f t="shared" si="78"/>
        <v>0</v>
      </c>
      <c r="BI53" s="70">
        <f t="shared" si="78"/>
        <v>0</v>
      </c>
      <c r="BJ53" s="70">
        <f t="shared" si="78"/>
        <v>0.84143829999999997</v>
      </c>
      <c r="BK53" s="70">
        <f t="shared" si="78"/>
        <v>0</v>
      </c>
      <c r="BL53" s="38" t="s">
        <v>98</v>
      </c>
      <c r="BM53" s="38" t="s">
        <v>98</v>
      </c>
      <c r="BN53" s="38" t="s">
        <v>98</v>
      </c>
      <c r="BO53" s="38" t="s">
        <v>98</v>
      </c>
      <c r="BP53" s="38" t="s">
        <v>98</v>
      </c>
      <c r="BQ53" s="44" t="s">
        <v>98</v>
      </c>
      <c r="BR53" s="54">
        <f t="shared" si="14"/>
        <v>0</v>
      </c>
      <c r="BS53" s="67"/>
      <c r="BU53" s="61"/>
    </row>
    <row r="54" spans="1:73" ht="47.25" x14ac:dyDescent="0.25">
      <c r="A54" s="95" t="s">
        <v>163</v>
      </c>
      <c r="B54" s="34" t="s">
        <v>160</v>
      </c>
      <c r="C54" s="33" t="s">
        <v>161</v>
      </c>
      <c r="D54" s="39">
        <v>2026</v>
      </c>
      <c r="E54" s="39">
        <v>2026</v>
      </c>
      <c r="F54" s="94" t="s">
        <v>98</v>
      </c>
      <c r="G54" s="40" t="s">
        <v>98</v>
      </c>
      <c r="H54" s="40" t="s">
        <v>98</v>
      </c>
      <c r="I54" s="40" t="s">
        <v>98</v>
      </c>
      <c r="J54" s="40" t="s">
        <v>98</v>
      </c>
      <c r="K54" s="40" t="s">
        <v>98</v>
      </c>
      <c r="L54" s="40" t="s">
        <v>98</v>
      </c>
      <c r="M54" s="40" t="s">
        <v>98</v>
      </c>
      <c r="N54" s="70">
        <v>0.84143829999999997</v>
      </c>
      <c r="O54" s="93" t="s">
        <v>98</v>
      </c>
      <c r="P54" s="40" t="s">
        <v>98</v>
      </c>
      <c r="Q54" s="70">
        <f t="shared" si="20"/>
        <v>0.84143829999999997</v>
      </c>
      <c r="R54" s="93" t="s">
        <v>98</v>
      </c>
      <c r="S54" s="40" t="s">
        <v>98</v>
      </c>
      <c r="T54" s="40" t="s">
        <v>98</v>
      </c>
      <c r="U54" s="40" t="s">
        <v>98</v>
      </c>
      <c r="V54" s="40" t="s">
        <v>98</v>
      </c>
      <c r="W54" s="40" t="s">
        <v>98</v>
      </c>
      <c r="X54" s="40" t="s">
        <v>98</v>
      </c>
      <c r="Y54" s="40" t="s">
        <v>98</v>
      </c>
      <c r="Z54" s="40" t="s">
        <v>98</v>
      </c>
      <c r="AA54" s="40" t="s">
        <v>98</v>
      </c>
      <c r="AB54" s="40" t="s">
        <v>98</v>
      </c>
      <c r="AC54" s="70">
        <f t="shared" si="62"/>
        <v>0</v>
      </c>
      <c r="AD54" s="70">
        <v>0</v>
      </c>
      <c r="AE54" s="70">
        <v>0</v>
      </c>
      <c r="AF54" s="70">
        <v>0</v>
      </c>
      <c r="AG54" s="70">
        <v>0</v>
      </c>
      <c r="AH54" s="38" t="s">
        <v>98</v>
      </c>
      <c r="AI54" s="38" t="s">
        <v>98</v>
      </c>
      <c r="AJ54" s="38" t="s">
        <v>98</v>
      </c>
      <c r="AK54" s="38" t="s">
        <v>98</v>
      </c>
      <c r="AL54" s="38" t="s">
        <v>98</v>
      </c>
      <c r="AM54" s="70">
        <f>AN54+AO54+AP54+AQ54</f>
        <v>0.84143829999999997</v>
      </c>
      <c r="AN54" s="70">
        <v>0</v>
      </c>
      <c r="AO54" s="70">
        <v>0</v>
      </c>
      <c r="AP54" s="70">
        <v>0.84143829999999997</v>
      </c>
      <c r="AQ54" s="70">
        <v>0</v>
      </c>
      <c r="AR54" s="38" t="s">
        <v>98</v>
      </c>
      <c r="AS54" s="38" t="s">
        <v>98</v>
      </c>
      <c r="AT54" s="38" t="s">
        <v>98</v>
      </c>
      <c r="AU54" s="38" t="s">
        <v>98</v>
      </c>
      <c r="AV54" s="38" t="s">
        <v>98</v>
      </c>
      <c r="AW54" s="70">
        <f t="shared" si="61"/>
        <v>0</v>
      </c>
      <c r="AX54" s="70">
        <v>0</v>
      </c>
      <c r="AY54" s="70">
        <v>0</v>
      </c>
      <c r="AZ54" s="70">
        <v>0</v>
      </c>
      <c r="BA54" s="70">
        <v>0</v>
      </c>
      <c r="BB54" s="38" t="s">
        <v>98</v>
      </c>
      <c r="BC54" s="38" t="s">
        <v>98</v>
      </c>
      <c r="BD54" s="38" t="s">
        <v>98</v>
      </c>
      <c r="BE54" s="38" t="s">
        <v>98</v>
      </c>
      <c r="BF54" s="38" t="s">
        <v>98</v>
      </c>
      <c r="BG54" s="45">
        <f t="shared" si="18"/>
        <v>0.84143829999999997</v>
      </c>
      <c r="BH54" s="45">
        <f t="shared" ref="BH54" si="79">AD54+AN54+AX54</f>
        <v>0</v>
      </c>
      <c r="BI54" s="45">
        <f t="shared" ref="BI54" si="80">AE54+AO54+AY54</f>
        <v>0</v>
      </c>
      <c r="BJ54" s="45">
        <f t="shared" ref="BJ54" si="81">AF54+AP54+AZ54</f>
        <v>0.84143829999999997</v>
      </c>
      <c r="BK54" s="45">
        <f t="shared" ref="BK54" si="82">AG54+AQ54+BA54</f>
        <v>0</v>
      </c>
      <c r="BL54" s="38" t="s">
        <v>98</v>
      </c>
      <c r="BM54" s="38" t="s">
        <v>98</v>
      </c>
      <c r="BN54" s="38" t="s">
        <v>98</v>
      </c>
      <c r="BO54" s="38" t="s">
        <v>98</v>
      </c>
      <c r="BP54" s="38" t="s">
        <v>98</v>
      </c>
      <c r="BQ54" s="44" t="s">
        <v>98</v>
      </c>
      <c r="BR54" s="54"/>
      <c r="BS54" s="67"/>
      <c r="BU54" s="61"/>
    </row>
    <row r="55" spans="1:73" s="4" customFormat="1" ht="47.25" x14ac:dyDescent="0.25">
      <c r="A55" s="26" t="s">
        <v>93</v>
      </c>
      <c r="B55" s="27" t="s">
        <v>65</v>
      </c>
      <c r="C55" s="26" t="s">
        <v>97</v>
      </c>
      <c r="D55" s="42" t="s">
        <v>98</v>
      </c>
      <c r="E55" s="39" t="s">
        <v>98</v>
      </c>
      <c r="F55" s="94" t="s">
        <v>98</v>
      </c>
      <c r="G55" s="40" t="s">
        <v>98</v>
      </c>
      <c r="H55" s="40" t="s">
        <v>98</v>
      </c>
      <c r="I55" s="40" t="s">
        <v>98</v>
      </c>
      <c r="J55" s="40" t="s">
        <v>98</v>
      </c>
      <c r="K55" s="40" t="s">
        <v>98</v>
      </c>
      <c r="L55" s="40" t="s">
        <v>98</v>
      </c>
      <c r="M55" s="40" t="s">
        <v>98</v>
      </c>
      <c r="N55" s="70">
        <v>0</v>
      </c>
      <c r="O55" s="93" t="s">
        <v>98</v>
      </c>
      <c r="P55" s="40" t="s">
        <v>98</v>
      </c>
      <c r="Q55" s="70">
        <f t="shared" si="20"/>
        <v>0</v>
      </c>
      <c r="R55" s="93" t="s">
        <v>98</v>
      </c>
      <c r="S55" s="40" t="s">
        <v>98</v>
      </c>
      <c r="T55" s="40" t="s">
        <v>98</v>
      </c>
      <c r="U55" s="40" t="s">
        <v>98</v>
      </c>
      <c r="V55" s="40" t="s">
        <v>98</v>
      </c>
      <c r="W55" s="40" t="s">
        <v>98</v>
      </c>
      <c r="X55" s="40" t="s">
        <v>98</v>
      </c>
      <c r="Y55" s="40" t="s">
        <v>98</v>
      </c>
      <c r="Z55" s="40" t="s">
        <v>98</v>
      </c>
      <c r="AA55" s="40" t="s">
        <v>98</v>
      </c>
      <c r="AB55" s="40" t="s">
        <v>98</v>
      </c>
      <c r="AC55" s="70">
        <f t="shared" si="62"/>
        <v>0</v>
      </c>
      <c r="AD55" s="70">
        <v>0</v>
      </c>
      <c r="AE55" s="70">
        <v>0</v>
      </c>
      <c r="AF55" s="70">
        <v>0</v>
      </c>
      <c r="AG55" s="70">
        <v>0</v>
      </c>
      <c r="AH55" s="38" t="s">
        <v>98</v>
      </c>
      <c r="AI55" s="38" t="s">
        <v>98</v>
      </c>
      <c r="AJ55" s="38" t="s">
        <v>98</v>
      </c>
      <c r="AK55" s="38" t="s">
        <v>98</v>
      </c>
      <c r="AL55" s="38" t="s">
        <v>98</v>
      </c>
      <c r="AM55" s="70">
        <f t="shared" si="60"/>
        <v>0</v>
      </c>
      <c r="AN55" s="70">
        <v>0</v>
      </c>
      <c r="AO55" s="70">
        <v>0</v>
      </c>
      <c r="AP55" s="70">
        <v>0</v>
      </c>
      <c r="AQ55" s="70">
        <v>0</v>
      </c>
      <c r="AR55" s="38" t="s">
        <v>98</v>
      </c>
      <c r="AS55" s="38" t="s">
        <v>98</v>
      </c>
      <c r="AT55" s="38" t="s">
        <v>98</v>
      </c>
      <c r="AU55" s="38" t="s">
        <v>98</v>
      </c>
      <c r="AV55" s="38" t="s">
        <v>98</v>
      </c>
      <c r="AW55" s="70">
        <f t="shared" si="61"/>
        <v>0</v>
      </c>
      <c r="AX55" s="70">
        <v>0</v>
      </c>
      <c r="AY55" s="70">
        <v>0</v>
      </c>
      <c r="AZ55" s="70">
        <v>0</v>
      </c>
      <c r="BA55" s="70">
        <v>0</v>
      </c>
      <c r="BB55" s="38" t="s">
        <v>98</v>
      </c>
      <c r="BC55" s="38" t="s">
        <v>98</v>
      </c>
      <c r="BD55" s="38" t="s">
        <v>98</v>
      </c>
      <c r="BE55" s="38" t="s">
        <v>98</v>
      </c>
      <c r="BF55" s="38" t="s">
        <v>98</v>
      </c>
      <c r="BG55" s="46">
        <f t="shared" si="18"/>
        <v>0</v>
      </c>
      <c r="BH55" s="46">
        <f t="shared" si="24"/>
        <v>0</v>
      </c>
      <c r="BI55" s="46">
        <f t="shared" si="25"/>
        <v>0</v>
      </c>
      <c r="BJ55" s="46">
        <f t="shared" si="26"/>
        <v>0</v>
      </c>
      <c r="BK55" s="46">
        <f t="shared" si="27"/>
        <v>0</v>
      </c>
      <c r="BL55" s="38" t="s">
        <v>98</v>
      </c>
      <c r="BM55" s="38" t="s">
        <v>98</v>
      </c>
      <c r="BN55" s="38" t="s">
        <v>98</v>
      </c>
      <c r="BO55" s="38" t="s">
        <v>98</v>
      </c>
      <c r="BP55" s="38" t="s">
        <v>98</v>
      </c>
      <c r="BQ55" s="44" t="s">
        <v>98</v>
      </c>
      <c r="BR55" s="54">
        <f t="shared" si="14"/>
        <v>0</v>
      </c>
      <c r="BS55" s="67"/>
      <c r="BU55" s="61"/>
    </row>
    <row r="56" spans="1:73" s="4" customFormat="1" x14ac:dyDescent="0.25">
      <c r="A56" s="26" t="s">
        <v>94</v>
      </c>
      <c r="B56" s="27" t="s">
        <v>67</v>
      </c>
      <c r="C56" s="26" t="s">
        <v>97</v>
      </c>
      <c r="D56" s="42" t="s">
        <v>98</v>
      </c>
      <c r="E56" s="39" t="s">
        <v>98</v>
      </c>
      <c r="F56" s="94" t="s">
        <v>98</v>
      </c>
      <c r="G56" s="40" t="s">
        <v>98</v>
      </c>
      <c r="H56" s="40" t="s">
        <v>98</v>
      </c>
      <c r="I56" s="40" t="s">
        <v>98</v>
      </c>
      <c r="J56" s="40" t="s">
        <v>98</v>
      </c>
      <c r="K56" s="40" t="s">
        <v>98</v>
      </c>
      <c r="L56" s="40" t="s">
        <v>98</v>
      </c>
      <c r="M56" s="40" t="s">
        <v>98</v>
      </c>
      <c r="N56" s="70">
        <f>N57</f>
        <v>509.09573992000003</v>
      </c>
      <c r="O56" s="93" t="s">
        <v>98</v>
      </c>
      <c r="P56" s="40" t="s">
        <v>98</v>
      </c>
      <c r="Q56" s="70">
        <f t="shared" si="20"/>
        <v>509.09573992000003</v>
      </c>
      <c r="R56" s="93" t="s">
        <v>98</v>
      </c>
      <c r="S56" s="40" t="s">
        <v>98</v>
      </c>
      <c r="T56" s="40" t="s">
        <v>98</v>
      </c>
      <c r="U56" s="40" t="s">
        <v>98</v>
      </c>
      <c r="V56" s="40" t="s">
        <v>98</v>
      </c>
      <c r="W56" s="40" t="s">
        <v>98</v>
      </c>
      <c r="X56" s="40" t="s">
        <v>98</v>
      </c>
      <c r="Y56" s="40" t="s">
        <v>98</v>
      </c>
      <c r="Z56" s="40" t="s">
        <v>98</v>
      </c>
      <c r="AA56" s="40" t="s">
        <v>98</v>
      </c>
      <c r="AB56" s="40" t="s">
        <v>98</v>
      </c>
      <c r="AC56" s="70">
        <f t="shared" si="62"/>
        <v>509.09573992000003</v>
      </c>
      <c r="AD56" s="70">
        <f t="shared" ref="AD56:BA56" si="83">AD57</f>
        <v>0</v>
      </c>
      <c r="AE56" s="70">
        <f t="shared" si="83"/>
        <v>0</v>
      </c>
      <c r="AF56" s="70">
        <f t="shared" si="83"/>
        <v>509.09573992000003</v>
      </c>
      <c r="AG56" s="70">
        <f t="shared" si="83"/>
        <v>0</v>
      </c>
      <c r="AH56" s="38" t="s">
        <v>98</v>
      </c>
      <c r="AI56" s="38" t="s">
        <v>98</v>
      </c>
      <c r="AJ56" s="38" t="s">
        <v>98</v>
      </c>
      <c r="AK56" s="38" t="s">
        <v>98</v>
      </c>
      <c r="AL56" s="38" t="s">
        <v>98</v>
      </c>
      <c r="AM56" s="70">
        <f t="shared" si="60"/>
        <v>0</v>
      </c>
      <c r="AN56" s="70">
        <f t="shared" si="83"/>
        <v>0</v>
      </c>
      <c r="AO56" s="70">
        <f t="shared" si="83"/>
        <v>0</v>
      </c>
      <c r="AP56" s="70">
        <f t="shared" si="83"/>
        <v>0</v>
      </c>
      <c r="AQ56" s="70">
        <f t="shared" si="83"/>
        <v>0</v>
      </c>
      <c r="AR56" s="38" t="s">
        <v>98</v>
      </c>
      <c r="AS56" s="38" t="s">
        <v>98</v>
      </c>
      <c r="AT56" s="38" t="s">
        <v>98</v>
      </c>
      <c r="AU56" s="38" t="s">
        <v>98</v>
      </c>
      <c r="AV56" s="38" t="s">
        <v>98</v>
      </c>
      <c r="AW56" s="70">
        <f t="shared" si="61"/>
        <v>0</v>
      </c>
      <c r="AX56" s="70">
        <f t="shared" si="83"/>
        <v>0</v>
      </c>
      <c r="AY56" s="70">
        <f t="shared" si="83"/>
        <v>0</v>
      </c>
      <c r="AZ56" s="70">
        <f t="shared" si="83"/>
        <v>0</v>
      </c>
      <c r="BA56" s="70">
        <f t="shared" si="83"/>
        <v>0</v>
      </c>
      <c r="BB56" s="38" t="s">
        <v>98</v>
      </c>
      <c r="BC56" s="38" t="s">
        <v>98</v>
      </c>
      <c r="BD56" s="38" t="s">
        <v>98</v>
      </c>
      <c r="BE56" s="38" t="s">
        <v>98</v>
      </c>
      <c r="BF56" s="38" t="s">
        <v>98</v>
      </c>
      <c r="BG56" s="46">
        <f t="shared" si="18"/>
        <v>509.09573992000003</v>
      </c>
      <c r="BH56" s="46">
        <f t="shared" si="24"/>
        <v>0</v>
      </c>
      <c r="BI56" s="46">
        <f t="shared" si="25"/>
        <v>0</v>
      </c>
      <c r="BJ56" s="46">
        <f t="shared" si="26"/>
        <v>509.09573992000003</v>
      </c>
      <c r="BK56" s="46">
        <f t="shared" si="27"/>
        <v>0</v>
      </c>
      <c r="BL56" s="38" t="s">
        <v>98</v>
      </c>
      <c r="BM56" s="38" t="s">
        <v>98</v>
      </c>
      <c r="BN56" s="38" t="s">
        <v>98</v>
      </c>
      <c r="BO56" s="38" t="s">
        <v>98</v>
      </c>
      <c r="BP56" s="38" t="s">
        <v>98</v>
      </c>
      <c r="BQ56" s="44" t="s">
        <v>98</v>
      </c>
      <c r="BR56" s="54">
        <f t="shared" si="14"/>
        <v>0</v>
      </c>
      <c r="BS56" s="67"/>
      <c r="BU56" s="61"/>
    </row>
    <row r="57" spans="1:73" ht="47.25" x14ac:dyDescent="0.25">
      <c r="A57" s="35" t="s">
        <v>99</v>
      </c>
      <c r="B57" s="34" t="s">
        <v>115</v>
      </c>
      <c r="C57" s="33" t="s">
        <v>136</v>
      </c>
      <c r="D57" s="43">
        <v>2025</v>
      </c>
      <c r="E57" s="39">
        <v>2027</v>
      </c>
      <c r="F57" s="94" t="s">
        <v>98</v>
      </c>
      <c r="G57" s="40" t="s">
        <v>98</v>
      </c>
      <c r="H57" s="40" t="s">
        <v>98</v>
      </c>
      <c r="I57" s="40" t="s">
        <v>98</v>
      </c>
      <c r="J57" s="40" t="s">
        <v>98</v>
      </c>
      <c r="K57" s="40" t="s">
        <v>98</v>
      </c>
      <c r="L57" s="40" t="s">
        <v>98</v>
      </c>
      <c r="M57" s="40" t="s">
        <v>98</v>
      </c>
      <c r="N57" s="70">
        <v>509.09573992000003</v>
      </c>
      <c r="O57" s="93" t="s">
        <v>98</v>
      </c>
      <c r="P57" s="40" t="s">
        <v>98</v>
      </c>
      <c r="Q57" s="70">
        <f>N57</f>
        <v>509.09573992000003</v>
      </c>
      <c r="R57" s="93" t="s">
        <v>98</v>
      </c>
      <c r="S57" s="40" t="s">
        <v>98</v>
      </c>
      <c r="T57" s="40" t="s">
        <v>98</v>
      </c>
      <c r="U57" s="40" t="s">
        <v>98</v>
      </c>
      <c r="V57" s="40" t="s">
        <v>98</v>
      </c>
      <c r="W57" s="40" t="s">
        <v>98</v>
      </c>
      <c r="X57" s="40" t="s">
        <v>98</v>
      </c>
      <c r="Y57" s="40" t="s">
        <v>98</v>
      </c>
      <c r="Z57" s="40" t="s">
        <v>98</v>
      </c>
      <c r="AA57" s="40" t="s">
        <v>98</v>
      </c>
      <c r="AB57" s="40" t="s">
        <v>98</v>
      </c>
      <c r="AC57" s="70">
        <f>AD57+AE57+AF57+AG57</f>
        <v>509.09573992000003</v>
      </c>
      <c r="AD57" s="70">
        <v>0</v>
      </c>
      <c r="AE57" s="70">
        <v>0</v>
      </c>
      <c r="AF57" s="70">
        <f>N57</f>
        <v>509.09573992000003</v>
      </c>
      <c r="AG57" s="70">
        <v>0</v>
      </c>
      <c r="AH57" s="38" t="s">
        <v>98</v>
      </c>
      <c r="AI57" s="38" t="s">
        <v>98</v>
      </c>
      <c r="AJ57" s="38" t="s">
        <v>98</v>
      </c>
      <c r="AK57" s="38" t="s">
        <v>98</v>
      </c>
      <c r="AL57" s="38" t="s">
        <v>98</v>
      </c>
      <c r="AM57" s="70">
        <f t="shared" si="60"/>
        <v>0</v>
      </c>
      <c r="AN57" s="70">
        <v>0</v>
      </c>
      <c r="AO57" s="70">
        <v>0</v>
      </c>
      <c r="AP57" s="70">
        <v>0</v>
      </c>
      <c r="AQ57" s="70">
        <v>0</v>
      </c>
      <c r="AR57" s="38" t="s">
        <v>98</v>
      </c>
      <c r="AS57" s="38" t="s">
        <v>98</v>
      </c>
      <c r="AT57" s="38" t="s">
        <v>98</v>
      </c>
      <c r="AU57" s="38" t="s">
        <v>98</v>
      </c>
      <c r="AV57" s="38" t="s">
        <v>98</v>
      </c>
      <c r="AW57" s="70">
        <f t="shared" si="61"/>
        <v>0</v>
      </c>
      <c r="AX57" s="70">
        <v>0</v>
      </c>
      <c r="AY57" s="70">
        <v>0</v>
      </c>
      <c r="AZ57" s="70">
        <v>0</v>
      </c>
      <c r="BA57" s="70">
        <v>0</v>
      </c>
      <c r="BB57" s="38" t="s">
        <v>98</v>
      </c>
      <c r="BC57" s="38" t="s">
        <v>98</v>
      </c>
      <c r="BD57" s="38" t="s">
        <v>98</v>
      </c>
      <c r="BE57" s="38" t="s">
        <v>98</v>
      </c>
      <c r="BF57" s="38" t="s">
        <v>98</v>
      </c>
      <c r="BG57" s="45">
        <f t="shared" si="18"/>
        <v>509.09573992000003</v>
      </c>
      <c r="BH57" s="45">
        <f t="shared" si="24"/>
        <v>0</v>
      </c>
      <c r="BI57" s="45">
        <f t="shared" si="25"/>
        <v>0</v>
      </c>
      <c r="BJ57" s="45">
        <f t="shared" si="26"/>
        <v>509.09573992000003</v>
      </c>
      <c r="BK57" s="45">
        <f t="shared" si="27"/>
        <v>0</v>
      </c>
      <c r="BL57" s="38" t="s">
        <v>98</v>
      </c>
      <c r="BM57" s="38" t="s">
        <v>98</v>
      </c>
      <c r="BN57" s="38" t="s">
        <v>98</v>
      </c>
      <c r="BO57" s="38" t="s">
        <v>98</v>
      </c>
      <c r="BP57" s="38" t="s">
        <v>98</v>
      </c>
      <c r="BQ57" s="44" t="s">
        <v>98</v>
      </c>
      <c r="BR57" s="54">
        <f>BG57-Q57</f>
        <v>0</v>
      </c>
      <c r="BS57" s="67"/>
      <c r="BU57" s="61"/>
    </row>
    <row r="59" spans="1:73" s="29" customFormat="1" ht="18.75" x14ac:dyDescent="0.3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</row>
    <row r="60" spans="1:73" s="29" customFormat="1" ht="18.75" x14ac:dyDescent="0.3">
      <c r="A60" s="28"/>
      <c r="B60" s="28"/>
      <c r="C60" s="28"/>
      <c r="D60" s="28"/>
      <c r="E60" s="28"/>
      <c r="F60" s="28"/>
      <c r="G60" s="28"/>
      <c r="H60" s="28"/>
      <c r="I60" s="28"/>
      <c r="J60" s="28"/>
      <c r="L60" s="28"/>
      <c r="M60" s="28"/>
      <c r="N60" s="28"/>
      <c r="O60" s="28"/>
      <c r="P60" s="28"/>
      <c r="Q60" s="28"/>
      <c r="AC60" s="72"/>
      <c r="AE60" s="28"/>
      <c r="AH60" s="78"/>
      <c r="AM60" s="47">
        <v>19.42109018</v>
      </c>
      <c r="AW60" s="65">
        <v>19.695520349999999</v>
      </c>
      <c r="BG60" s="55">
        <v>567.26310880999984</v>
      </c>
      <c r="BL60" s="69"/>
    </row>
    <row r="61" spans="1:73" s="14" customFormat="1" ht="18.75" x14ac:dyDescent="0.3">
      <c r="A61" s="28"/>
      <c r="B61" s="28"/>
      <c r="C61" s="28"/>
      <c r="D61" s="28"/>
      <c r="E61" s="28"/>
      <c r="F61" s="28"/>
      <c r="G61" s="28"/>
      <c r="H61" s="28"/>
      <c r="I61" s="28"/>
      <c r="J61" s="28"/>
      <c r="L61" s="28"/>
      <c r="M61" s="28"/>
      <c r="N61" s="28"/>
      <c r="O61" s="28"/>
      <c r="P61" s="28"/>
      <c r="Q61" s="28"/>
      <c r="AC61" s="97">
        <v>528.14649827999995</v>
      </c>
      <c r="AD61" s="52"/>
      <c r="AE61" s="53"/>
      <c r="AF61" s="52"/>
      <c r="AG61" s="52"/>
      <c r="AH61" s="71"/>
      <c r="AI61" s="52"/>
      <c r="AJ61" s="52"/>
      <c r="AK61" s="52"/>
      <c r="AL61" s="52"/>
      <c r="AM61" s="56">
        <f>AM60-AM18</f>
        <v>0</v>
      </c>
      <c r="AN61" s="52"/>
      <c r="AO61" s="52"/>
      <c r="AP61" s="52"/>
      <c r="AQ61" s="52"/>
      <c r="AR61" s="49"/>
      <c r="AS61" s="52"/>
      <c r="AT61" s="52"/>
      <c r="AU61" s="52"/>
      <c r="AV61" s="52"/>
      <c r="AW61" s="56">
        <f>AW60-AW18</f>
        <v>0</v>
      </c>
      <c r="BB61" s="52"/>
      <c r="BG61" s="99">
        <f>BG60-BG18</f>
        <v>0</v>
      </c>
      <c r="BJ61" s="49"/>
      <c r="BL61" s="77"/>
    </row>
    <row r="62" spans="1:73" s="29" customFormat="1" ht="18.75" x14ac:dyDescent="0.3">
      <c r="A62" s="28"/>
      <c r="B62" s="28"/>
      <c r="C62" s="28"/>
      <c r="D62" s="28"/>
      <c r="E62" s="28"/>
      <c r="F62" s="28"/>
      <c r="G62" s="28"/>
      <c r="H62" s="28"/>
      <c r="I62" s="28"/>
      <c r="J62" s="28"/>
      <c r="L62" s="28"/>
      <c r="M62" s="28"/>
      <c r="N62" s="51"/>
      <c r="O62" s="64"/>
      <c r="P62" s="28"/>
      <c r="Q62" s="28"/>
      <c r="AC62" s="55">
        <f>AC61-AC18</f>
        <v>0</v>
      </c>
      <c r="AE62" s="28"/>
    </row>
    <row r="63" spans="1:73" s="29" customFormat="1" ht="18.75" x14ac:dyDescent="0.3">
      <c r="A63" s="28"/>
      <c r="B63" s="28"/>
      <c r="C63" s="28"/>
      <c r="D63" s="28"/>
      <c r="E63" s="28"/>
      <c r="F63" s="28"/>
      <c r="G63" s="28"/>
      <c r="H63" s="28"/>
      <c r="I63" s="28"/>
      <c r="J63" s="28"/>
      <c r="L63" s="28"/>
      <c r="M63" s="28"/>
      <c r="N63" s="28"/>
      <c r="O63" s="28"/>
      <c r="P63" s="28"/>
      <c r="Q63" s="28"/>
      <c r="AH63" s="76"/>
    </row>
    <row r="64" spans="1:73" s="29" customFormat="1" ht="18.75" x14ac:dyDescent="0.3">
      <c r="A64" s="28"/>
      <c r="B64" s="28"/>
      <c r="C64" s="28"/>
      <c r="D64" s="28"/>
      <c r="E64" s="28"/>
      <c r="F64" s="28"/>
      <c r="G64" s="28"/>
      <c r="H64" s="28"/>
      <c r="I64" s="28"/>
      <c r="J64" s="28"/>
      <c r="L64" s="28"/>
      <c r="M64" s="28"/>
      <c r="N64" s="100">
        <v>567.26310880999984</v>
      </c>
      <c r="O64" s="73"/>
      <c r="P64" s="28"/>
      <c r="Q64" s="28"/>
      <c r="AE64" s="28"/>
      <c r="BL64" s="69"/>
    </row>
    <row r="65" spans="14:48" x14ac:dyDescent="0.25">
      <c r="AH65" s="57"/>
    </row>
    <row r="66" spans="14:48" x14ac:dyDescent="0.25">
      <c r="N66" s="59">
        <f>N64-N18</f>
        <v>0</v>
      </c>
      <c r="O66" s="74"/>
    </row>
    <row r="75" spans="14:48" x14ac:dyDescent="0.25">
      <c r="AV75" s="79"/>
    </row>
  </sheetData>
  <mergeCells count="33">
    <mergeCell ref="A9:AB9"/>
    <mergeCell ref="A4:AB4"/>
    <mergeCell ref="A5:AB5"/>
    <mergeCell ref="A6:AB6"/>
    <mergeCell ref="A7:AB7"/>
    <mergeCell ref="A8:AB8"/>
    <mergeCell ref="A10:AB10"/>
    <mergeCell ref="A12:AB12"/>
    <mergeCell ref="A14:A16"/>
    <mergeCell ref="B14:B16"/>
    <mergeCell ref="C14:C16"/>
    <mergeCell ref="D14:D16"/>
    <mergeCell ref="E14:F15"/>
    <mergeCell ref="G14:L14"/>
    <mergeCell ref="G15:I15"/>
    <mergeCell ref="J15:L15"/>
    <mergeCell ref="S15:W15"/>
    <mergeCell ref="X15:AB15"/>
    <mergeCell ref="A11:AC11"/>
    <mergeCell ref="BQ14:BQ16"/>
    <mergeCell ref="AM15:AQ15"/>
    <mergeCell ref="AR15:AV15"/>
    <mergeCell ref="AW15:BA15"/>
    <mergeCell ref="BB15:BF15"/>
    <mergeCell ref="BG15:BK15"/>
    <mergeCell ref="BL15:BP15"/>
    <mergeCell ref="AC15:AG15"/>
    <mergeCell ref="AH15:AL15"/>
    <mergeCell ref="M14:M16"/>
    <mergeCell ref="N14:O15"/>
    <mergeCell ref="P14:R15"/>
    <mergeCell ref="S14:AB14"/>
    <mergeCell ref="AC14:BP14"/>
  </mergeCells>
  <phoneticPr fontId="37" type="noConversion"/>
  <printOptions horizontalCentered="1"/>
  <pageMargins left="0.23622047244094491" right="0.23622047244094491" top="0.74803149606299213" bottom="0.74803149606299213" header="0.31496062992125984" footer="0.31496062992125984"/>
  <pageSetup paperSize="8" scale="26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Сергеевна Коротких</dc:creator>
  <cp:lastModifiedBy>Орехова Ирина Васильевна</cp:lastModifiedBy>
  <cp:lastPrinted>2024-04-12T07:24:23Z</cp:lastPrinted>
  <dcterms:created xsi:type="dcterms:W3CDTF">2019-04-09T13:49:18Z</dcterms:created>
  <dcterms:modified xsi:type="dcterms:W3CDTF">2024-04-13T12:58:35Z</dcterms:modified>
</cp:coreProperties>
</file>